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4" activeTab="6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з початку року" sheetId="8" r:id="rId8"/>
    <sheet name="уточнення планових показників" sheetId="9" r:id="rId9"/>
  </sheets>
  <externalReferences>
    <externalReference r:id="rId12"/>
  </externalReferences>
  <definedNames>
    <definedName name="_xlnm.Print_Area" localSheetId="7">'з початку року'!$A$1:$Q$45</definedName>
  </definedNames>
  <calcPr fullCalcOnLoad="1"/>
</workbook>
</file>

<file path=xl/sharedStrings.xml><?xml version="1.0" encoding="utf-8"?>
<sst xmlns="http://schemas.openxmlformats.org/spreadsheetml/2006/main" count="275" uniqueCount="101">
  <si>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</si>
  <si>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</si>
  <si>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</si>
  <si>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</si>
  <si>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</si>
  <si>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</si>
  <si>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</si>
  <si>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</si>
  <si>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</si>
  <si>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</si>
  <si>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</si>
  <si>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</si>
  <si>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</si>
  <si>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</si>
  <si>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</si>
  <si>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</si>
  <si>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</si>
  <si>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</si>
  <si>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</si>
  <si>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</si>
  <si>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</si>
  <si>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</si>
  <si>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</si>
  <si>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</si>
  <si>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</si>
  <si>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</si>
  <si>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</si>
  <si>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</si>
  <si>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</si>
  <si>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</si>
  <si>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</si>
  <si>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</si>
  <si>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</si>
  <si>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</si>
  <si>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</si>
  <si>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</si>
  <si>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</si>
  <si>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</si>
  <si>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</si>
  <si>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</si>
  <si>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</si>
  <si>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</si>
  <si>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</si>
  <si>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</si>
  <si>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</si>
  <si>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</si>
  <si>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</si>
  <si>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</si>
  <si>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</si>
  <si>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</si>
  <si>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</si>
  <si>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</si>
  <si>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</si>
  <si>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</si>
  <si>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</si>
  <si>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</si>
  <si>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</si>
  <si>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</si>
  <si>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</si>
  <si>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</si>
  <si>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</si>
  <si>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</si>
  <si>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</si>
  <si>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</si>
  <si>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</si>
  <si>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</si>
  <si>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</si>
  <si>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</si>
  <si>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</si>
  <si>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</si>
  <si>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</si>
  <si>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</si>
  <si>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</si>
  <si>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</si>
  <si>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</si>
  <si>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</si>
  <si>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</si>
  <si>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</si>
  <si>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</si>
  <si>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</si>
  <si>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</si>
  <si>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</si>
  <si>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</si>
  <si>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</si>
  <si>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</si>
  <si>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станом на 01.06.2014 р.</t>
  </si>
  <si>
    <r>
      <t xml:space="preserve">станом на 01.06.2014р.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</si>
  <si>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2014 року</t>
  </si>
  <si>
    <t>Фактичні надходження (червень)</t>
  </si>
  <si>
    <t xml:space="preserve">Динаміка надходжень до бюджету розвитку за червень 2014 р. </t>
  </si>
  <si>
    <t>станом на 01.07.2014 р.</t>
  </si>
  <si>
    <r>
      <t xml:space="preserve">станом на 01.07.2014р.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</si>
  <si>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2014 року</t>
  </si>
  <si>
    <t>Фактичні надходження (липень)</t>
  </si>
  <si>
    <t xml:space="preserve">Динаміка надходжень до бюджету розвитку за липень 2014 р. </t>
  </si>
  <si>
    <t>план на січень-липень  2014р.</t>
  </si>
  <si>
    <t>станом на 23.07.2014 р.</t>
  </si>
  <si>
    <r>
      <t xml:space="preserve">станом на 23.07.2014р.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</si>
  <si>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23.07.2014р.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</si>
  <si>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23.07.2014</t>
    </r>
    <r>
      <rPr>
        <sz val="10"/>
        <rFont val="Times New Roman"/>
        <family val="1"/>
      </rPr>
      <t xml:space="preserve"> (тис.грн.)</t>
    </r>
  </si>
  <si>
    <t>Зміни до розпису станом на 23.07.2014р.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</si>
</sst>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5" fontId="0" fillId="22" borderId="12" xfId="0" applyNumberFormat="1" applyFill="1" applyBorder="1" applyAlignment="1">
      <alignment/>
    </xf>
    <xf numFmtId="185" fontId="0" fillId="22" borderId="10" xfId="0" applyNumberFormat="1" applyFill="1" applyBorder="1" applyAlignment="1">
      <alignment/>
    </xf>
    <xf numFmtId="185" fontId="19" fillId="22" borderId="12" xfId="0" applyNumberFormat="1" applyFont="1" applyFill="1" applyBorder="1" applyAlignment="1">
      <alignment/>
    </xf>
    <xf numFmtId="185" fontId="24" fillId="22" borderId="15" xfId="0" applyNumberFormat="1" applyFon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19" fillId="0" borderId="12" xfId="0" applyNumberFormat="1" applyFont="1" applyFill="1" applyBorder="1" applyAlignment="1">
      <alignment/>
    </xf>
    <xf numFmtId="185" fontId="24" fillId="0" borderId="15" xfId="0" applyNumberFormat="1" applyFont="1" applyFill="1" applyBorder="1" applyAlignment="1">
      <alignment/>
    </xf>
    <xf numFmtId="0" fontId="7" fillId="0" borderId="33" xfId="0" applyFont="1" applyBorder="1" applyAlignment="1">
      <alignment horizontal="center" wrapText="1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4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2082996"/>
        <c:axId val="43202645"/>
      </c:lineChart>
      <c:catAx>
        <c:axId val="4208299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202645"/>
        <c:crosses val="autoZero"/>
        <c:auto val="0"/>
        <c:lblOffset val="100"/>
        <c:tickLblSkip val="1"/>
        <c:noMultiLvlLbl val="0"/>
      </c:catAx>
      <c:valAx>
        <c:axId val="43202645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082996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січень-липень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8111566"/>
        <c:axId val="5895231"/>
      </c:barChart>
      <c:catAx>
        <c:axId val="8111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95231"/>
        <c:crosses val="autoZero"/>
        <c:auto val="1"/>
        <c:lblOffset val="100"/>
        <c:tickLblSkip val="1"/>
        <c:noMultiLvlLbl val="0"/>
      </c:catAx>
      <c:valAx>
        <c:axId val="58952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1115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січень-липень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53057080"/>
        <c:axId val="7751673"/>
      </c:barChart>
      <c:catAx>
        <c:axId val="53057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51673"/>
        <c:crosses val="autoZero"/>
        <c:auto val="1"/>
        <c:lblOffset val="100"/>
        <c:tickLblSkip val="1"/>
        <c:noMultiLvlLbl val="0"/>
      </c:catAx>
      <c:valAx>
        <c:axId val="77516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570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3279486"/>
        <c:axId val="9753327"/>
      </c:lineChart>
      <c:catAx>
        <c:axId val="5327948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753327"/>
        <c:crosses val="autoZero"/>
        <c:auto val="0"/>
        <c:lblOffset val="100"/>
        <c:tickLblSkip val="1"/>
        <c:noMultiLvlLbl val="0"/>
      </c:catAx>
      <c:valAx>
        <c:axId val="9753327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327948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0671080"/>
        <c:axId val="51821993"/>
      </c:lineChart>
      <c:catAx>
        <c:axId val="2067108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821993"/>
        <c:crosses val="autoZero"/>
        <c:auto val="0"/>
        <c:lblOffset val="100"/>
        <c:tickLblSkip val="1"/>
        <c:noMultiLvlLbl val="0"/>
      </c:catAx>
      <c:valAx>
        <c:axId val="51821993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67108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63744754"/>
        <c:axId val="36831875"/>
      </c:lineChart>
      <c:catAx>
        <c:axId val="6374475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831875"/>
        <c:crosses val="autoZero"/>
        <c:auto val="0"/>
        <c:lblOffset val="100"/>
        <c:tickLblSkip val="1"/>
        <c:noMultiLvlLbl val="0"/>
      </c:catAx>
      <c:valAx>
        <c:axId val="36831875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74475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63051420"/>
        <c:axId val="30591869"/>
      </c:lineChart>
      <c:catAx>
        <c:axId val="6305142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591869"/>
        <c:crosses val="autoZero"/>
        <c:auto val="0"/>
        <c:lblOffset val="100"/>
        <c:tickLblSkip val="1"/>
        <c:noMultiLvlLbl val="0"/>
      </c:catAx>
      <c:valAx>
        <c:axId val="30591869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05142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6891366"/>
        <c:axId val="62022295"/>
      </c:lineChart>
      <c:catAx>
        <c:axId val="689136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022295"/>
        <c:crosses val="autoZero"/>
        <c:auto val="0"/>
        <c:lblOffset val="100"/>
        <c:tickLblSkip val="1"/>
        <c:noMultiLvlLbl val="0"/>
      </c:catAx>
      <c:valAx>
        <c:axId val="62022295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89136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липень!$J$4:$J$19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липень!$M$4:$M$26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липень!$K$4:$K$26</c:f>
              <c:numCache/>
            </c:numRef>
          </c:val>
          <c:smooth val="1"/>
        </c:ser>
        <c:marker val="1"/>
        <c:axId val="21329744"/>
        <c:axId val="57749969"/>
      </c:lineChart>
      <c:catAx>
        <c:axId val="2132974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749969"/>
        <c:crosses val="autoZero"/>
        <c:auto val="0"/>
        <c:lblOffset val="100"/>
        <c:tickLblSkip val="1"/>
        <c:noMultiLvlLbl val="0"/>
      </c:catAx>
      <c:valAx>
        <c:axId val="57749969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32974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23.07.2014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001"/>
          <c:y val="0.18725"/>
          <c:w val="0.9547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січень-липень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>
                <c:ptCount val="8"/>
                <c:pt idx="0">
                  <c:v>221371.1</c:v>
                </c:pt>
                <c:pt idx="1">
                  <c:v>44861.11</c:v>
                </c:pt>
                <c:pt idx="2">
                  <c:v>1033.6</c:v>
                </c:pt>
                <c:pt idx="3">
                  <c:v>604.5</c:v>
                </c:pt>
                <c:pt idx="4">
                  <c:v>3950.3</c:v>
                </c:pt>
                <c:pt idx="5">
                  <c:v>4106.5</c:v>
                </c:pt>
                <c:pt idx="6">
                  <c:v>1800</c:v>
                </c:pt>
                <c:pt idx="7">
                  <c:v>2504.7999999999665</c:v>
                </c:pt>
              </c:numCache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>
                <c:ptCount val="8"/>
                <c:pt idx="0">
                  <c:v>206412.75</c:v>
                </c:pt>
                <c:pt idx="1">
                  <c:v>42000.97</c:v>
                </c:pt>
                <c:pt idx="2">
                  <c:v>337.1</c:v>
                </c:pt>
                <c:pt idx="3">
                  <c:v>494.29</c:v>
                </c:pt>
                <c:pt idx="4">
                  <c:v>3751.44</c:v>
                </c:pt>
                <c:pt idx="5">
                  <c:v>4143.34</c:v>
                </c:pt>
                <c:pt idx="6">
                  <c:v>1677.5</c:v>
                </c:pt>
                <c:pt idx="7">
                  <c:v>1027.6500000000342</c:v>
                </c:pt>
              </c:numCache>
            </c:numRef>
          </c:val>
          <c:shape val="box"/>
        </c:ser>
        <c:shape val="box"/>
        <c:axId val="49987674"/>
        <c:axId val="47235883"/>
      </c:bar3DChart>
      <c:catAx>
        <c:axId val="49987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47235883"/>
        <c:crosses val="autoZero"/>
        <c:auto val="1"/>
        <c:lblOffset val="100"/>
        <c:tickLblSkip val="1"/>
        <c:noMultiLvlLbl val="0"/>
      </c:catAx>
      <c:valAx>
        <c:axId val="47235883"/>
        <c:scaling>
          <c:orientation val="minMax"/>
          <c:max val="24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987674"/>
        <c:crossesAt val="1"/>
        <c:crossBetween val="between"/>
        <c:dispUnits/>
        <c:majorUnit val="4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січень-липень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22469764"/>
        <c:axId val="901285"/>
      </c:barChart>
      <c:catAx>
        <c:axId val="22469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01285"/>
        <c:crosses val="autoZero"/>
        <c:auto val="1"/>
        <c:lblOffset val="100"/>
        <c:tickLblSkip val="1"/>
        <c:noMultiLvlLbl val="0"/>
      </c:catAx>
      <c:valAx>
        <c:axId val="9012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4697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січень-липень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23.07.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280 231,9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259 845,0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січень-липень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-12 451,2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липень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39 521,7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липень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-20 386,9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пень"/>
      <sheetName val="червень"/>
      <sheetName val="травень"/>
      <sheetName val="квітень"/>
      <sheetName val="березень"/>
      <sheetName val="лютий"/>
      <sheetName val="січень "/>
    </sheetNames>
    <sheetDataSet>
      <sheetData sheetId="0">
        <row r="119">
          <cell r="E119">
            <v>182.5</v>
          </cell>
          <cell r="F119">
            <v>156.47</v>
          </cell>
        </row>
        <row r="120">
          <cell r="E120">
            <v>41312.6</v>
          </cell>
          <cell r="F120">
            <v>43662.53</v>
          </cell>
        </row>
        <row r="121">
          <cell r="E121">
            <v>1683</v>
          </cell>
          <cell r="F121">
            <v>1678.12</v>
          </cell>
        </row>
        <row r="122">
          <cell r="E122">
            <v>7232.5</v>
          </cell>
          <cell r="F122">
            <v>2220.84</v>
          </cell>
        </row>
        <row r="123">
          <cell r="E123">
            <v>1052.04</v>
          </cell>
          <cell r="F123">
            <v>764.22</v>
          </cell>
        </row>
      </sheetData>
      <sheetData sheetId="1">
        <row r="140">
          <cell r="I140">
            <v>13825.22196</v>
          </cell>
        </row>
        <row r="142">
          <cell r="I142">
            <v>0</v>
          </cell>
        </row>
        <row r="143">
          <cell r="D143">
            <v>117976.29</v>
          </cell>
          <cell r="I143">
            <v>104151.07</v>
          </cell>
        </row>
      </sheetData>
      <sheetData sheetId="2"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118982.48</v>
          </cell>
          <cell r="I142">
            <v>105157.26</v>
          </cell>
        </row>
      </sheetData>
      <sheetData sheetId="3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4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5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6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61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62</v>
      </c>
      <c r="O1" s="106"/>
      <c r="P1" s="106"/>
      <c r="Q1" s="106"/>
      <c r="R1" s="106"/>
      <c r="S1" s="123"/>
    </row>
    <row r="2" spans="1:19" ht="16.5" thickBot="1">
      <c r="A2" s="124" t="s">
        <v>63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64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5" t="s">
        <v>41</v>
      </c>
      <c r="O27" s="115"/>
      <c r="P27" s="115"/>
      <c r="Q27" s="11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7" t="s">
        <v>34</v>
      </c>
      <c r="O28" s="117"/>
      <c r="P28" s="117"/>
      <c r="Q28" s="117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7">
        <v>41671</v>
      </c>
      <c r="O29" s="118">
        <f>'[1]січень '!$D$142</f>
        <v>111410.62</v>
      </c>
      <c r="P29" s="118"/>
      <c r="Q29" s="118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8"/>
      <c r="O30" s="118"/>
      <c r="P30" s="118"/>
      <c r="Q30" s="118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9" t="s">
        <v>56</v>
      </c>
      <c r="P32" s="110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1" t="s">
        <v>57</v>
      </c>
      <c r="P33" s="111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2" t="s">
        <v>60</v>
      </c>
      <c r="P34" s="113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5" t="s">
        <v>35</v>
      </c>
      <c r="O37" s="115"/>
      <c r="P37" s="115"/>
      <c r="Q37" s="115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6" t="s">
        <v>36</v>
      </c>
      <c r="O38" s="116"/>
      <c r="P38" s="116"/>
      <c r="Q38" s="116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7">
        <v>41671</v>
      </c>
      <c r="O39" s="114">
        <v>0</v>
      </c>
      <c r="P39" s="114"/>
      <c r="Q39" s="11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8"/>
      <c r="O40" s="114"/>
      <c r="P40" s="114"/>
      <c r="Q40" s="11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65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67</v>
      </c>
      <c r="O1" s="106"/>
      <c r="P1" s="106"/>
      <c r="Q1" s="106"/>
      <c r="R1" s="106"/>
      <c r="S1" s="123"/>
    </row>
    <row r="2" spans="1:19" ht="16.5" thickBot="1">
      <c r="A2" s="124" t="s">
        <v>70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71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5" t="s">
        <v>41</v>
      </c>
      <c r="O27" s="115"/>
      <c r="P27" s="115"/>
      <c r="Q27" s="11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7" t="s">
        <v>34</v>
      </c>
      <c r="O28" s="117"/>
      <c r="P28" s="117"/>
      <c r="Q28" s="117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7">
        <v>41699</v>
      </c>
      <c r="O29" s="118">
        <f>'[1]лютий'!$D$142</f>
        <v>121970.53</v>
      </c>
      <c r="P29" s="118"/>
      <c r="Q29" s="118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8"/>
      <c r="O30" s="118"/>
      <c r="P30" s="118"/>
      <c r="Q30" s="118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9" t="s">
        <v>56</v>
      </c>
      <c r="P32" s="110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1" t="s">
        <v>57</v>
      </c>
      <c r="P33" s="111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2" t="s">
        <v>60</v>
      </c>
      <c r="P34" s="113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5" t="s">
        <v>35</v>
      </c>
      <c r="O37" s="115"/>
      <c r="P37" s="115"/>
      <c r="Q37" s="115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6" t="s">
        <v>36</v>
      </c>
      <c r="O38" s="116"/>
      <c r="P38" s="116"/>
      <c r="Q38" s="116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7">
        <v>41699</v>
      </c>
      <c r="O39" s="114">
        <v>0</v>
      </c>
      <c r="P39" s="114"/>
      <c r="Q39" s="11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8"/>
      <c r="O40" s="114"/>
      <c r="P40" s="114"/>
      <c r="Q40" s="11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72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74</v>
      </c>
      <c r="O1" s="106"/>
      <c r="P1" s="106"/>
      <c r="Q1" s="106"/>
      <c r="R1" s="106"/>
      <c r="S1" s="123"/>
    </row>
    <row r="2" spans="1:19" ht="16.5" thickBot="1">
      <c r="A2" s="124" t="s">
        <v>75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76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5" t="s">
        <v>41</v>
      </c>
      <c r="O27" s="115"/>
      <c r="P27" s="115"/>
      <c r="Q27" s="11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7" t="s">
        <v>34</v>
      </c>
      <c r="O28" s="117"/>
      <c r="P28" s="117"/>
      <c r="Q28" s="117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7">
        <v>41730</v>
      </c>
      <c r="O29" s="118">
        <f>'[1]березень'!$D$142</f>
        <v>114985.02570999999</v>
      </c>
      <c r="P29" s="118"/>
      <c r="Q29" s="118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8"/>
      <c r="O30" s="118"/>
      <c r="P30" s="118"/>
      <c r="Q30" s="118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9" t="s">
        <v>56</v>
      </c>
      <c r="P32" s="110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1" t="s">
        <v>57</v>
      </c>
      <c r="P33" s="111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2" t="s">
        <v>60</v>
      </c>
      <c r="P34" s="113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5" t="s">
        <v>35</v>
      </c>
      <c r="O37" s="115"/>
      <c r="P37" s="115"/>
      <c r="Q37" s="115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6" t="s">
        <v>36</v>
      </c>
      <c r="O38" s="116"/>
      <c r="P38" s="116"/>
      <c r="Q38" s="116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7">
        <v>41730</v>
      </c>
      <c r="O39" s="114">
        <v>0</v>
      </c>
      <c r="P39" s="114"/>
      <c r="Q39" s="11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8"/>
      <c r="O40" s="114"/>
      <c r="P40" s="114"/>
      <c r="Q40" s="11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1" sqref="A21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77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79</v>
      </c>
      <c r="O1" s="106"/>
      <c r="P1" s="106"/>
      <c r="Q1" s="106"/>
      <c r="R1" s="106"/>
      <c r="S1" s="123"/>
    </row>
    <row r="2" spans="1:19" ht="16.5" thickBot="1">
      <c r="A2" s="124" t="s">
        <v>80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81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18.5</v>
      </c>
      <c r="I24" s="82">
        <f t="shared" si="0"/>
        <v>6.500000000000341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239.4</v>
      </c>
      <c r="I25" s="43">
        <f t="shared" si="3"/>
        <v>94.68999999999963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 t="s">
        <v>41</v>
      </c>
      <c r="O28" s="115"/>
      <c r="P28" s="115"/>
      <c r="Q28" s="11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7" t="s">
        <v>34</v>
      </c>
      <c r="O29" s="117"/>
      <c r="P29" s="117"/>
      <c r="Q29" s="117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7">
        <v>41760</v>
      </c>
      <c r="O30" s="118">
        <f>'[1]квітень'!$D$142</f>
        <v>123251.48</v>
      </c>
      <c r="P30" s="118"/>
      <c r="Q30" s="118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08"/>
      <c r="O31" s="118"/>
      <c r="P31" s="118"/>
      <c r="Q31" s="118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9" t="s">
        <v>56</v>
      </c>
      <c r="P33" s="110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1" t="s">
        <v>57</v>
      </c>
      <c r="P34" s="111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12" t="s">
        <v>60</v>
      </c>
      <c r="P35" s="113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5" t="s">
        <v>35</v>
      </c>
      <c r="O38" s="115"/>
      <c r="P38" s="115"/>
      <c r="Q38" s="115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6" t="s">
        <v>36</v>
      </c>
      <c r="O39" s="116"/>
      <c r="P39" s="116"/>
      <c r="Q39" s="116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7">
        <v>41760</v>
      </c>
      <c r="O40" s="114">
        <v>0</v>
      </c>
      <c r="P40" s="114"/>
      <c r="Q40" s="114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08"/>
      <c r="O41" s="114"/>
      <c r="P41" s="114"/>
      <c r="Q41" s="114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N39:Q39"/>
    <mergeCell ref="N40:N41"/>
    <mergeCell ref="O40:Q41"/>
    <mergeCell ref="O33:P33"/>
    <mergeCell ref="O34:P34"/>
    <mergeCell ref="O35:P35"/>
    <mergeCell ref="N38:Q38"/>
    <mergeCell ref="N28:Q28"/>
    <mergeCell ref="N29:Q29"/>
    <mergeCell ref="N30:N31"/>
    <mergeCell ref="O30:Q31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20" sqref="C20:C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82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84</v>
      </c>
      <c r="O1" s="106"/>
      <c r="P1" s="106"/>
      <c r="Q1" s="106"/>
      <c r="R1" s="106"/>
      <c r="S1" s="123"/>
    </row>
    <row r="2" spans="1:19" ht="16.5" thickBot="1">
      <c r="A2" s="124" t="s">
        <v>85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86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AVERAGE(J4:J22)</f>
        <v>2116.2157894736847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2116.2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4.699999999999633</v>
      </c>
      <c r="J6" s="42">
        <v>4556.5</v>
      </c>
      <c r="K6" s="42">
        <v>2600</v>
      </c>
      <c r="L6" s="4">
        <f t="shared" si="1"/>
        <v>1.7525</v>
      </c>
      <c r="M6" s="2">
        <v>2116.2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>
        <v>610.1</v>
      </c>
      <c r="C7" s="80">
        <v>101.1</v>
      </c>
      <c r="D7" s="3">
        <v>29.4</v>
      </c>
      <c r="E7" s="3">
        <v>1</v>
      </c>
      <c r="F7" s="3">
        <v>33</v>
      </c>
      <c r="G7" s="3">
        <v>0.1</v>
      </c>
      <c r="H7" s="3">
        <v>44.7</v>
      </c>
      <c r="I7" s="42">
        <f t="shared" si="0"/>
        <v>12.800000000000018</v>
      </c>
      <c r="J7" s="42">
        <v>832.2</v>
      </c>
      <c r="K7" s="42">
        <v>980</v>
      </c>
      <c r="L7" s="4">
        <f t="shared" si="1"/>
        <v>0.8491836734693878</v>
      </c>
      <c r="M7" s="2">
        <v>2116.2</v>
      </c>
      <c r="N7" s="47">
        <v>11.4</v>
      </c>
      <c r="O7" s="48">
        <v>0</v>
      </c>
      <c r="P7" s="49">
        <v>709.7</v>
      </c>
      <c r="Q7" s="49">
        <v>0</v>
      </c>
      <c r="R7" s="46">
        <v>0.1</v>
      </c>
      <c r="S7" s="35">
        <f t="shared" si="2"/>
        <v>721.2</v>
      </c>
    </row>
    <row r="8" spans="1:19" ht="12.75">
      <c r="A8" s="13">
        <v>41771</v>
      </c>
      <c r="B8" s="42">
        <v>643.7</v>
      </c>
      <c r="C8" s="80">
        <v>-87.1</v>
      </c>
      <c r="D8" s="3">
        <v>0</v>
      </c>
      <c r="E8" s="3">
        <v>3.6</v>
      </c>
      <c r="F8" s="3">
        <v>112.1</v>
      </c>
      <c r="G8" s="3">
        <v>0</v>
      </c>
      <c r="H8" s="3">
        <v>6.6</v>
      </c>
      <c r="I8" s="42">
        <f t="shared" si="0"/>
        <v>7.199999999999983</v>
      </c>
      <c r="J8" s="42">
        <v>686.1</v>
      </c>
      <c r="K8" s="42">
        <v>1100</v>
      </c>
      <c r="L8" s="4">
        <f t="shared" si="1"/>
        <v>0.6237272727272728</v>
      </c>
      <c r="M8" s="2">
        <v>2116.2</v>
      </c>
      <c r="N8" s="47">
        <v>36</v>
      </c>
      <c r="O8" s="48">
        <v>0</v>
      </c>
      <c r="P8" s="49">
        <v>796.7</v>
      </c>
      <c r="Q8" s="49">
        <v>0</v>
      </c>
      <c r="R8" s="46">
        <v>0</v>
      </c>
      <c r="S8" s="35">
        <f t="shared" si="2"/>
        <v>832.7</v>
      </c>
    </row>
    <row r="9" spans="1:19" ht="12.75">
      <c r="A9" s="13">
        <v>38120</v>
      </c>
      <c r="B9" s="42">
        <v>850.6</v>
      </c>
      <c r="C9" s="80">
        <v>-2.9</v>
      </c>
      <c r="D9" s="3">
        <v>0</v>
      </c>
      <c r="E9" s="3">
        <v>2.5</v>
      </c>
      <c r="F9" s="3">
        <v>91.3</v>
      </c>
      <c r="G9" s="3">
        <v>0</v>
      </c>
      <c r="H9" s="3">
        <v>19.1</v>
      </c>
      <c r="I9" s="42">
        <f t="shared" si="0"/>
        <v>6.899999999999984</v>
      </c>
      <c r="J9" s="42">
        <v>967.5</v>
      </c>
      <c r="K9" s="42">
        <v>1200</v>
      </c>
      <c r="L9" s="4">
        <f t="shared" si="1"/>
        <v>0.80625</v>
      </c>
      <c r="M9" s="2">
        <v>2116.2</v>
      </c>
      <c r="N9" s="47">
        <v>0</v>
      </c>
      <c r="O9" s="48">
        <v>0</v>
      </c>
      <c r="P9" s="49">
        <v>506.4</v>
      </c>
      <c r="Q9" s="49">
        <v>0</v>
      </c>
      <c r="R9" s="46">
        <v>0</v>
      </c>
      <c r="S9" s="35">
        <f t="shared" si="2"/>
        <v>506.4</v>
      </c>
    </row>
    <row r="10" spans="1:19" ht="12.75">
      <c r="A10" s="13">
        <v>38121</v>
      </c>
      <c r="B10" s="42">
        <v>914.4</v>
      </c>
      <c r="C10" s="80">
        <v>165.1</v>
      </c>
      <c r="D10" s="3">
        <v>0</v>
      </c>
      <c r="E10" s="3">
        <v>1.8</v>
      </c>
      <c r="F10" s="3">
        <v>105</v>
      </c>
      <c r="G10" s="3">
        <v>0</v>
      </c>
      <c r="H10" s="3">
        <v>7.7</v>
      </c>
      <c r="I10" s="82">
        <f t="shared" si="0"/>
        <v>6.200000000000077</v>
      </c>
      <c r="J10" s="42">
        <v>1200.2</v>
      </c>
      <c r="K10" s="56">
        <v>1800</v>
      </c>
      <c r="L10" s="4">
        <f t="shared" si="1"/>
        <v>0.6667777777777778</v>
      </c>
      <c r="M10" s="2">
        <v>2116.2</v>
      </c>
      <c r="N10" s="47">
        <v>26.4</v>
      </c>
      <c r="O10" s="48">
        <v>0</v>
      </c>
      <c r="P10" s="49">
        <v>1015.8</v>
      </c>
      <c r="Q10" s="49">
        <v>0</v>
      </c>
      <c r="R10" s="46">
        <v>0</v>
      </c>
      <c r="S10" s="35">
        <f t="shared" si="2"/>
        <v>1042.2</v>
      </c>
    </row>
    <row r="11" spans="1:19" ht="12.75">
      <c r="A11" s="13">
        <v>38122</v>
      </c>
      <c r="B11" s="42">
        <v>3028.1</v>
      </c>
      <c r="C11" s="80">
        <v>184.8</v>
      </c>
      <c r="D11" s="3">
        <v>0</v>
      </c>
      <c r="E11" s="3">
        <v>3</v>
      </c>
      <c r="F11" s="3">
        <v>35.7</v>
      </c>
      <c r="G11" s="3">
        <v>0</v>
      </c>
      <c r="H11" s="3">
        <v>1.1</v>
      </c>
      <c r="I11" s="82">
        <f t="shared" si="0"/>
        <v>1.8000000000000766</v>
      </c>
      <c r="J11" s="42">
        <v>3254.5</v>
      </c>
      <c r="K11" s="42">
        <v>3200</v>
      </c>
      <c r="L11" s="4">
        <f t="shared" si="1"/>
        <v>1.01703125</v>
      </c>
      <c r="M11" s="2">
        <v>2116.2</v>
      </c>
      <c r="N11" s="47">
        <v>0</v>
      </c>
      <c r="O11" s="48">
        <v>18.9</v>
      </c>
      <c r="P11" s="49">
        <v>570.9</v>
      </c>
      <c r="Q11" s="49">
        <v>0.4</v>
      </c>
      <c r="R11" s="46">
        <v>0.3</v>
      </c>
      <c r="S11" s="35">
        <f t="shared" si="2"/>
        <v>590.4999999999999</v>
      </c>
    </row>
    <row r="12" spans="1:19" ht="12.75">
      <c r="A12" s="13">
        <v>38123</v>
      </c>
      <c r="B12" s="42">
        <v>2057.3</v>
      </c>
      <c r="C12" s="80">
        <v>132</v>
      </c>
      <c r="D12" s="3">
        <v>0</v>
      </c>
      <c r="E12" s="3">
        <v>0.9</v>
      </c>
      <c r="F12" s="3">
        <v>2.9</v>
      </c>
      <c r="G12" s="3">
        <v>0</v>
      </c>
      <c r="H12" s="3">
        <v>0.1</v>
      </c>
      <c r="I12" s="82">
        <f t="shared" si="0"/>
        <v>1.5999999999999996</v>
      </c>
      <c r="J12" s="42">
        <v>2194.8</v>
      </c>
      <c r="K12" s="42">
        <v>2200</v>
      </c>
      <c r="L12" s="4">
        <f t="shared" si="1"/>
        <v>0.9976363636363638</v>
      </c>
      <c r="M12" s="2">
        <v>2116.2</v>
      </c>
      <c r="N12" s="47">
        <v>6.8</v>
      </c>
      <c r="O12" s="48">
        <v>0</v>
      </c>
      <c r="P12" s="49">
        <v>720.1</v>
      </c>
      <c r="Q12" s="49">
        <v>92</v>
      </c>
      <c r="R12" s="46">
        <v>0.06</v>
      </c>
      <c r="S12" s="35">
        <f t="shared" si="2"/>
        <v>818.9599999999999</v>
      </c>
    </row>
    <row r="13" spans="1:19" ht="12.75">
      <c r="A13" s="13">
        <v>41778</v>
      </c>
      <c r="B13" s="42">
        <v>1192.5</v>
      </c>
      <c r="C13" s="80">
        <v>152.6</v>
      </c>
      <c r="D13" s="3">
        <v>0.6</v>
      </c>
      <c r="E13" s="3">
        <v>7.6</v>
      </c>
      <c r="F13" s="3">
        <v>10.7</v>
      </c>
      <c r="G13" s="3">
        <v>0</v>
      </c>
      <c r="H13" s="3">
        <v>36.7</v>
      </c>
      <c r="I13" s="82">
        <f t="shared" si="0"/>
        <v>83.80000000000001</v>
      </c>
      <c r="J13" s="42">
        <v>1484.5</v>
      </c>
      <c r="K13" s="42">
        <v>1850</v>
      </c>
      <c r="L13" s="4">
        <f t="shared" si="1"/>
        <v>0.8024324324324325</v>
      </c>
      <c r="M13" s="2">
        <v>2116.2</v>
      </c>
      <c r="N13" s="47">
        <v>0</v>
      </c>
      <c r="O13" s="48">
        <v>0</v>
      </c>
      <c r="P13" s="49">
        <v>1177.7</v>
      </c>
      <c r="Q13" s="49">
        <v>21.25</v>
      </c>
      <c r="R13" s="46">
        <v>0.05</v>
      </c>
      <c r="S13" s="35">
        <f t="shared" si="2"/>
        <v>1199</v>
      </c>
    </row>
    <row r="14" spans="1:19" ht="12.75">
      <c r="A14" s="13">
        <v>41779</v>
      </c>
      <c r="B14" s="42">
        <v>1749.9</v>
      </c>
      <c r="C14" s="80">
        <v>224.9</v>
      </c>
      <c r="D14" s="3">
        <v>25</v>
      </c>
      <c r="E14" s="3">
        <v>4.8</v>
      </c>
      <c r="F14" s="3">
        <v>1.4</v>
      </c>
      <c r="G14" s="3">
        <v>0</v>
      </c>
      <c r="H14" s="3">
        <v>6.5</v>
      </c>
      <c r="I14" s="82">
        <f t="shared" si="0"/>
        <v>4.299999999999857</v>
      </c>
      <c r="J14" s="42">
        <v>2016.8</v>
      </c>
      <c r="K14" s="42">
        <v>3200</v>
      </c>
      <c r="L14" s="4">
        <f t="shared" si="1"/>
        <v>0.63025</v>
      </c>
      <c r="M14" s="2">
        <v>2116.2</v>
      </c>
      <c r="N14" s="47">
        <v>485.8</v>
      </c>
      <c r="O14" s="53">
        <v>0</v>
      </c>
      <c r="P14" s="54">
        <f>84.56+372.15</f>
        <v>456.71</v>
      </c>
      <c r="Q14" s="49">
        <v>0</v>
      </c>
      <c r="R14" s="46">
        <v>0</v>
      </c>
      <c r="S14" s="35">
        <f t="shared" si="2"/>
        <v>942.51</v>
      </c>
    </row>
    <row r="15" spans="1:19" ht="12.75">
      <c r="A15" s="13">
        <v>41780</v>
      </c>
      <c r="B15" s="42">
        <v>1946.3</v>
      </c>
      <c r="C15" s="80">
        <v>124.5</v>
      </c>
      <c r="D15" s="3">
        <v>0</v>
      </c>
      <c r="E15" s="3">
        <v>3.9</v>
      </c>
      <c r="F15" s="3">
        <v>1.8</v>
      </c>
      <c r="G15" s="3">
        <v>0</v>
      </c>
      <c r="H15" s="3">
        <v>9.3</v>
      </c>
      <c r="I15" s="82">
        <f>J15-B15-C15-D15-E15-F15-G15-H15</f>
        <v>-0.1000000000001382</v>
      </c>
      <c r="J15" s="42">
        <v>2085.7</v>
      </c>
      <c r="K15" s="42">
        <v>1200</v>
      </c>
      <c r="L15" s="4">
        <f t="shared" si="1"/>
        <v>1.7380833333333332</v>
      </c>
      <c r="M15" s="2">
        <v>2116.2</v>
      </c>
      <c r="N15" s="47">
        <v>0</v>
      </c>
      <c r="O15" s="53">
        <v>0</v>
      </c>
      <c r="P15" s="54">
        <v>179.3</v>
      </c>
      <c r="Q15" s="49">
        <v>8.5</v>
      </c>
      <c r="R15" s="46">
        <v>0</v>
      </c>
      <c r="S15" s="35">
        <f t="shared" si="2"/>
        <v>187.8</v>
      </c>
    </row>
    <row r="16" spans="1:19" ht="12.75">
      <c r="A16" s="13">
        <v>41781</v>
      </c>
      <c r="B16" s="48">
        <v>1977.6</v>
      </c>
      <c r="C16" s="69">
        <v>202</v>
      </c>
      <c r="D16" s="79">
        <v>15</v>
      </c>
      <c r="E16" s="79">
        <v>3.1</v>
      </c>
      <c r="F16" s="79">
        <v>6.9</v>
      </c>
      <c r="G16" s="79">
        <v>0</v>
      </c>
      <c r="H16" s="79">
        <v>3.2</v>
      </c>
      <c r="I16" s="69">
        <f>J16-B16-C16-D16-E16-F16-G16-H16</f>
        <v>2.899999999999909</v>
      </c>
      <c r="J16" s="48">
        <v>2210.7</v>
      </c>
      <c r="K16" s="56">
        <v>1600</v>
      </c>
      <c r="L16" s="4">
        <f>J15/K16</f>
        <v>1.3035625</v>
      </c>
      <c r="M16" s="2">
        <v>2116.2</v>
      </c>
      <c r="N16" s="47">
        <v>2.1</v>
      </c>
      <c r="O16" s="53">
        <v>0</v>
      </c>
      <c r="P16" s="54">
        <v>107</v>
      </c>
      <c r="Q16" s="49">
        <v>0</v>
      </c>
      <c r="R16" s="46">
        <v>0</v>
      </c>
      <c r="S16" s="35">
        <f t="shared" si="2"/>
        <v>109.1</v>
      </c>
    </row>
    <row r="17" spans="1:19" ht="12.75">
      <c r="A17" s="13">
        <v>41782</v>
      </c>
      <c r="B17" s="42">
        <v>1369.9</v>
      </c>
      <c r="C17" s="80">
        <v>331.9</v>
      </c>
      <c r="D17" s="3">
        <v>0</v>
      </c>
      <c r="E17" s="3">
        <v>1.3</v>
      </c>
      <c r="F17" s="3">
        <v>0.5</v>
      </c>
      <c r="G17" s="3">
        <v>0.1</v>
      </c>
      <c r="H17" s="3">
        <v>6.3</v>
      </c>
      <c r="I17" s="82">
        <f t="shared" si="0"/>
        <v>-0.09999999999997655</v>
      </c>
      <c r="J17" s="42">
        <v>1709.9</v>
      </c>
      <c r="K17" s="56">
        <v>1400</v>
      </c>
      <c r="L17" s="4">
        <f t="shared" si="1"/>
        <v>1.221357142857143</v>
      </c>
      <c r="M17" s="2">
        <v>2116.2</v>
      </c>
      <c r="N17" s="47">
        <v>0</v>
      </c>
      <c r="O17" s="53">
        <v>157.3</v>
      </c>
      <c r="P17" s="54">
        <v>141.5</v>
      </c>
      <c r="Q17" s="49">
        <v>0</v>
      </c>
      <c r="R17" s="46">
        <v>0</v>
      </c>
      <c r="S17" s="35">
        <f t="shared" si="2"/>
        <v>298.8</v>
      </c>
    </row>
    <row r="18" spans="1:19" ht="12.75">
      <c r="A18" s="13">
        <v>41785</v>
      </c>
      <c r="B18" s="42">
        <v>659.9</v>
      </c>
      <c r="C18" s="80">
        <v>397.3</v>
      </c>
      <c r="D18" s="3">
        <v>0</v>
      </c>
      <c r="E18" s="3">
        <v>1.2</v>
      </c>
      <c r="F18" s="3">
        <v>0.8</v>
      </c>
      <c r="G18" s="3">
        <v>0</v>
      </c>
      <c r="H18" s="3">
        <v>0</v>
      </c>
      <c r="I18" s="82">
        <f t="shared" si="0"/>
        <v>0.0999999999999659</v>
      </c>
      <c r="J18" s="42">
        <v>1059.3</v>
      </c>
      <c r="K18" s="42">
        <v>1200</v>
      </c>
      <c r="L18" s="4">
        <f t="shared" si="1"/>
        <v>0.8827499999999999</v>
      </c>
      <c r="M18" s="2">
        <v>2116.2</v>
      </c>
      <c r="N18" s="47">
        <v>0</v>
      </c>
      <c r="O18" s="53">
        <v>0</v>
      </c>
      <c r="P18" s="54">
        <v>40.2</v>
      </c>
      <c r="Q18" s="49">
        <v>1.3</v>
      </c>
      <c r="R18" s="46">
        <v>0</v>
      </c>
      <c r="S18" s="35">
        <f>N18+O18+Q18+P18+R18</f>
        <v>41.5</v>
      </c>
    </row>
    <row r="19" spans="1:19" ht="12.75">
      <c r="A19" s="13">
        <v>41786</v>
      </c>
      <c r="B19" s="42">
        <v>432.6</v>
      </c>
      <c r="C19" s="80">
        <v>482.8</v>
      </c>
      <c r="D19" s="3">
        <v>0</v>
      </c>
      <c r="E19" s="3">
        <v>6</v>
      </c>
      <c r="F19" s="3">
        <v>0.9</v>
      </c>
      <c r="G19" s="3">
        <v>0</v>
      </c>
      <c r="H19" s="3">
        <v>0.1</v>
      </c>
      <c r="I19" s="82">
        <f t="shared" si="0"/>
        <v>4.099999999999966</v>
      </c>
      <c r="J19" s="42">
        <v>926.5</v>
      </c>
      <c r="K19" s="42">
        <v>1800</v>
      </c>
      <c r="L19" s="4">
        <f t="shared" si="1"/>
        <v>0.5147222222222222</v>
      </c>
      <c r="M19" s="2">
        <v>2116.2</v>
      </c>
      <c r="N19" s="47">
        <v>0</v>
      </c>
      <c r="O19" s="53">
        <v>0</v>
      </c>
      <c r="P19" s="54">
        <v>58.6</v>
      </c>
      <c r="Q19" s="49">
        <v>0</v>
      </c>
      <c r="R19" s="46">
        <v>1</v>
      </c>
      <c r="S19" s="35">
        <f>N19+O19+Q19+P19+R19</f>
        <v>59.6</v>
      </c>
    </row>
    <row r="20" spans="1:19" ht="12.75">
      <c r="A20" s="13">
        <v>41787</v>
      </c>
      <c r="B20" s="42">
        <v>1232.5</v>
      </c>
      <c r="C20" s="80">
        <v>1340.2</v>
      </c>
      <c r="D20" s="3">
        <v>0</v>
      </c>
      <c r="E20" s="3">
        <v>4.1</v>
      </c>
      <c r="F20" s="3">
        <v>4.3</v>
      </c>
      <c r="G20" s="3">
        <v>0</v>
      </c>
      <c r="H20" s="3">
        <v>2.8</v>
      </c>
      <c r="I20" s="82">
        <f t="shared" si="0"/>
        <v>11.29999999999977</v>
      </c>
      <c r="J20" s="42">
        <v>2595.2</v>
      </c>
      <c r="K20" s="42">
        <v>1900</v>
      </c>
      <c r="L20" s="4">
        <f t="shared" si="1"/>
        <v>1.3658947368421053</v>
      </c>
      <c r="M20" s="2">
        <v>2116.2</v>
      </c>
      <c r="N20" s="47">
        <v>14.8</v>
      </c>
      <c r="O20" s="53">
        <v>0</v>
      </c>
      <c r="P20" s="54">
        <v>94</v>
      </c>
      <c r="Q20" s="49">
        <v>0</v>
      </c>
      <c r="R20" s="46">
        <v>0</v>
      </c>
      <c r="S20" s="35">
        <f t="shared" si="2"/>
        <v>108.8</v>
      </c>
    </row>
    <row r="21" spans="1:19" ht="12.75">
      <c r="A21" s="13">
        <v>41788</v>
      </c>
      <c r="B21" s="42">
        <v>4047</v>
      </c>
      <c r="C21" s="80">
        <v>1932.7</v>
      </c>
      <c r="D21" s="3">
        <v>0</v>
      </c>
      <c r="E21" s="3">
        <v>7.4</v>
      </c>
      <c r="F21" s="3">
        <v>3.7</v>
      </c>
      <c r="G21" s="3">
        <v>0</v>
      </c>
      <c r="H21" s="3">
        <v>1.4</v>
      </c>
      <c r="I21" s="82">
        <f t="shared" si="0"/>
        <v>1.049999999999954</v>
      </c>
      <c r="J21" s="42">
        <v>5993.25</v>
      </c>
      <c r="K21" s="42">
        <v>2700</v>
      </c>
      <c r="L21" s="4">
        <f t="shared" si="1"/>
        <v>2.2197222222222224</v>
      </c>
      <c r="M21" s="2">
        <v>2116.2</v>
      </c>
      <c r="N21" s="47">
        <v>0</v>
      </c>
      <c r="O21" s="53">
        <v>0</v>
      </c>
      <c r="P21" s="54">
        <v>80.7</v>
      </c>
      <c r="Q21" s="49">
        <v>0</v>
      </c>
      <c r="R21" s="46">
        <v>0</v>
      </c>
      <c r="S21" s="35">
        <f t="shared" si="2"/>
        <v>80.7</v>
      </c>
    </row>
    <row r="22" spans="1:19" ht="13.5" thickBot="1">
      <c r="A22" s="13">
        <v>41789</v>
      </c>
      <c r="B22" s="42">
        <v>2144.2</v>
      </c>
      <c r="C22" s="81">
        <v>753.9</v>
      </c>
      <c r="D22" s="7">
        <v>22.5</v>
      </c>
      <c r="E22" s="7">
        <v>0.7</v>
      </c>
      <c r="F22" s="7">
        <v>2.3</v>
      </c>
      <c r="G22" s="7">
        <v>0.8</v>
      </c>
      <c r="H22" s="7">
        <v>45.5</v>
      </c>
      <c r="I22" s="82">
        <f t="shared" si="0"/>
        <v>0.6500000000003894</v>
      </c>
      <c r="J22" s="42">
        <v>2970.55</v>
      </c>
      <c r="K22" s="42">
        <v>3389.9</v>
      </c>
      <c r="L22" s="4">
        <f t="shared" si="1"/>
        <v>0.8762942859671377</v>
      </c>
      <c r="M22" s="2">
        <v>2116.2</v>
      </c>
      <c r="N22" s="47">
        <v>0</v>
      </c>
      <c r="O22" s="53">
        <v>0</v>
      </c>
      <c r="P22" s="54">
        <v>54.1</v>
      </c>
      <c r="Q22" s="49">
        <v>0</v>
      </c>
      <c r="R22" s="46">
        <v>0</v>
      </c>
      <c r="S22" s="35">
        <f t="shared" si="2"/>
        <v>54.1</v>
      </c>
    </row>
    <row r="23" spans="1:19" ht="13.5" thickBot="1">
      <c r="A23" s="39" t="s">
        <v>33</v>
      </c>
      <c r="B23" s="43">
        <f aca="true" t="shared" si="3" ref="B23:K23">SUM(B4:B22)</f>
        <v>31640.000000000004</v>
      </c>
      <c r="C23" s="43">
        <f t="shared" si="3"/>
        <v>6787.099999999999</v>
      </c>
      <c r="D23" s="43">
        <f t="shared" si="3"/>
        <v>92.5</v>
      </c>
      <c r="E23" s="14">
        <f t="shared" si="3"/>
        <v>71.4</v>
      </c>
      <c r="F23" s="14">
        <f t="shared" si="3"/>
        <v>523.7999999999998</v>
      </c>
      <c r="G23" s="14">
        <f t="shared" si="3"/>
        <v>579.6</v>
      </c>
      <c r="H23" s="14">
        <f t="shared" si="3"/>
        <v>281.7</v>
      </c>
      <c r="I23" s="43">
        <f t="shared" si="3"/>
        <v>231.99999999999943</v>
      </c>
      <c r="J23" s="43">
        <f t="shared" si="3"/>
        <v>40208.100000000006</v>
      </c>
      <c r="K23" s="43">
        <f t="shared" si="3"/>
        <v>37119.9</v>
      </c>
      <c r="L23" s="15">
        <f t="shared" si="1"/>
        <v>1.0831952672286296</v>
      </c>
      <c r="M23" s="2"/>
      <c r="N23" s="93">
        <f>SUM(N4:N22)</f>
        <v>583.3</v>
      </c>
      <c r="O23" s="93">
        <f>SUM(O4:O22)</f>
        <v>176.9</v>
      </c>
      <c r="P23" s="93">
        <f>SUM(P4:P22)</f>
        <v>8612.410000000002</v>
      </c>
      <c r="Q23" s="93">
        <f>SUM(Q4:Q22)</f>
        <v>123.45</v>
      </c>
      <c r="R23" s="93">
        <f>SUM(R4:R22)</f>
        <v>1.9100000000000001</v>
      </c>
      <c r="S23" s="93">
        <f>N23+O23+Q23+P23+R23</f>
        <v>9497.970000000001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15" t="s">
        <v>41</v>
      </c>
      <c r="O26" s="115"/>
      <c r="P26" s="115"/>
      <c r="Q26" s="115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7" t="s">
        <v>34</v>
      </c>
      <c r="O27" s="117"/>
      <c r="P27" s="117"/>
      <c r="Q27" s="117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07">
        <v>41791</v>
      </c>
      <c r="O28" s="118">
        <f>'[1]травень'!$D$142</f>
        <v>118982.48</v>
      </c>
      <c r="P28" s="118"/>
      <c r="Q28" s="118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8"/>
      <c r="O29" s="118"/>
      <c r="P29" s="118"/>
      <c r="Q29" s="118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105157.26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09" t="s">
        <v>56</v>
      </c>
      <c r="P31" s="110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1" t="s">
        <v>57</v>
      </c>
      <c r="P32" s="111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2" t="s">
        <v>60</v>
      </c>
      <c r="P33" s="113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15" t="s">
        <v>35</v>
      </c>
      <c r="O36" s="115"/>
      <c r="P36" s="115"/>
      <c r="Q36" s="115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6" t="s">
        <v>36</v>
      </c>
      <c r="O37" s="116"/>
      <c r="P37" s="116"/>
      <c r="Q37" s="116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07">
        <v>41791</v>
      </c>
      <c r="O38" s="114">
        <v>0</v>
      </c>
      <c r="P38" s="114"/>
      <c r="Q38" s="114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8"/>
      <c r="O39" s="114"/>
      <c r="P39" s="114"/>
      <c r="Q39" s="114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A1:L1"/>
    <mergeCell ref="N1:S1"/>
    <mergeCell ref="A2:L2"/>
    <mergeCell ref="N2:S2"/>
    <mergeCell ref="N26:Q26"/>
    <mergeCell ref="N27:Q27"/>
    <mergeCell ref="N28:N29"/>
    <mergeCell ref="O28:Q29"/>
    <mergeCell ref="N37:Q37"/>
    <mergeCell ref="N38:N39"/>
    <mergeCell ref="O38:Q39"/>
    <mergeCell ref="O31:P31"/>
    <mergeCell ref="O32:P32"/>
    <mergeCell ref="O33:P33"/>
    <mergeCell ref="N36:Q36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9" sqref="M3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87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89</v>
      </c>
      <c r="O1" s="106"/>
      <c r="P1" s="106"/>
      <c r="Q1" s="106"/>
      <c r="R1" s="106"/>
      <c r="S1" s="123"/>
    </row>
    <row r="2" spans="1:19" ht="16.5" thickBot="1">
      <c r="A2" s="124" t="s">
        <v>90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91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41792</v>
      </c>
      <c r="B4" s="42">
        <v>685.9</v>
      </c>
      <c r="C4" s="80">
        <v>79.2</v>
      </c>
      <c r="D4" s="3">
        <v>0</v>
      </c>
      <c r="E4" s="3">
        <v>6.4</v>
      </c>
      <c r="F4" s="3">
        <v>12.7</v>
      </c>
      <c r="G4" s="3">
        <v>0</v>
      </c>
      <c r="H4" s="3">
        <v>0.7</v>
      </c>
      <c r="I4" s="42">
        <f aca="true" t="shared" si="0" ref="I4:I22">J4-B4-C4-D4-E4-F4-G4-H4</f>
        <v>2.200000000000043</v>
      </c>
      <c r="J4" s="42">
        <v>787.1</v>
      </c>
      <c r="K4" s="42">
        <v>1300</v>
      </c>
      <c r="L4" s="4">
        <f aca="true" t="shared" si="1" ref="L4:L23">J4/K4</f>
        <v>0.6054615384615385</v>
      </c>
      <c r="M4" s="2">
        <f>AVERAGE(J4:J22)</f>
        <v>2242.6052631578946</v>
      </c>
      <c r="N4" s="44">
        <v>0</v>
      </c>
      <c r="O4" s="45">
        <v>0</v>
      </c>
      <c r="P4" s="46">
        <v>87.4</v>
      </c>
      <c r="Q4" s="46">
        <v>0</v>
      </c>
      <c r="R4" s="46">
        <v>0.05</v>
      </c>
      <c r="S4" s="35">
        <f>N4+O4+Q4+P4+R4</f>
        <v>87.45</v>
      </c>
    </row>
    <row r="5" spans="1:19" ht="12.75">
      <c r="A5" s="13">
        <v>41793</v>
      </c>
      <c r="B5" s="42">
        <v>551.9</v>
      </c>
      <c r="C5" s="80">
        <v>37.4</v>
      </c>
      <c r="D5" s="3">
        <v>0</v>
      </c>
      <c r="E5" s="3">
        <v>0.4</v>
      </c>
      <c r="F5" s="3">
        <v>17.6</v>
      </c>
      <c r="G5" s="3">
        <v>0</v>
      </c>
      <c r="H5" s="3">
        <v>2.3</v>
      </c>
      <c r="I5" s="42">
        <f t="shared" si="0"/>
        <v>0.3000000000000016</v>
      </c>
      <c r="J5" s="42">
        <v>609.9</v>
      </c>
      <c r="K5" s="42">
        <v>2500</v>
      </c>
      <c r="L5" s="4">
        <f t="shared" si="1"/>
        <v>0.24395999999999998</v>
      </c>
      <c r="M5" s="2">
        <v>2242.6</v>
      </c>
      <c r="N5" s="47">
        <v>0</v>
      </c>
      <c r="O5" s="48">
        <v>18</v>
      </c>
      <c r="P5" s="49">
        <v>94.5</v>
      </c>
      <c r="Q5" s="49">
        <v>0</v>
      </c>
      <c r="R5" s="46">
        <v>0</v>
      </c>
      <c r="S5" s="35">
        <f aca="true" t="shared" si="2" ref="S5:S22">N5+O5+Q5+P5+R5</f>
        <v>112.5</v>
      </c>
    </row>
    <row r="6" spans="1:19" ht="12.75">
      <c r="A6" s="13">
        <v>41794</v>
      </c>
      <c r="B6" s="42">
        <v>562.5</v>
      </c>
      <c r="C6" s="80">
        <v>111.4</v>
      </c>
      <c r="D6" s="3">
        <v>0</v>
      </c>
      <c r="E6" s="3">
        <v>3.8</v>
      </c>
      <c r="F6" s="3">
        <v>23.2</v>
      </c>
      <c r="G6" s="3">
        <v>586.5</v>
      </c>
      <c r="H6" s="3">
        <v>11.9</v>
      </c>
      <c r="I6" s="42">
        <f t="shared" si="0"/>
        <v>1.7000000000000224</v>
      </c>
      <c r="J6" s="42">
        <v>1301</v>
      </c>
      <c r="K6" s="42">
        <v>2600</v>
      </c>
      <c r="L6" s="4">
        <f t="shared" si="1"/>
        <v>0.5003846153846154</v>
      </c>
      <c r="M6" s="2">
        <v>2242.6</v>
      </c>
      <c r="N6" s="50">
        <v>0</v>
      </c>
      <c r="O6" s="51">
        <v>0</v>
      </c>
      <c r="P6" s="52">
        <v>100</v>
      </c>
      <c r="Q6" s="52">
        <v>0</v>
      </c>
      <c r="R6" s="86">
        <v>0.4</v>
      </c>
      <c r="S6" s="35">
        <f t="shared" si="2"/>
        <v>100.4</v>
      </c>
    </row>
    <row r="7" spans="1:19" ht="12.75">
      <c r="A7" s="13">
        <v>41795</v>
      </c>
      <c r="B7" s="42">
        <v>2099</v>
      </c>
      <c r="C7" s="80">
        <v>106.6</v>
      </c>
      <c r="D7" s="3">
        <v>0</v>
      </c>
      <c r="E7" s="3">
        <v>2.6</v>
      </c>
      <c r="F7" s="3">
        <v>28.5</v>
      </c>
      <c r="G7" s="3">
        <v>0</v>
      </c>
      <c r="H7" s="3">
        <v>4.2</v>
      </c>
      <c r="I7" s="42">
        <f t="shared" si="0"/>
        <v>4.900000000000186</v>
      </c>
      <c r="J7" s="42">
        <v>2245.8</v>
      </c>
      <c r="K7" s="42">
        <v>980</v>
      </c>
      <c r="L7" s="4">
        <f t="shared" si="1"/>
        <v>2.2916326530612245</v>
      </c>
      <c r="M7" s="2">
        <v>2242.6</v>
      </c>
      <c r="N7" s="47">
        <v>0</v>
      </c>
      <c r="O7" s="48">
        <v>0</v>
      </c>
      <c r="P7" s="49">
        <v>88.8</v>
      </c>
      <c r="Q7" s="49">
        <v>0</v>
      </c>
      <c r="R7" s="46">
        <v>0</v>
      </c>
      <c r="S7" s="35">
        <f t="shared" si="2"/>
        <v>88.8</v>
      </c>
    </row>
    <row r="8" spans="1:19" ht="12.75">
      <c r="A8" s="13">
        <v>41796</v>
      </c>
      <c r="B8" s="42">
        <v>5283</v>
      </c>
      <c r="C8" s="80">
        <v>155.6</v>
      </c>
      <c r="D8" s="3">
        <v>-224.1</v>
      </c>
      <c r="E8" s="3">
        <v>1</v>
      </c>
      <c r="F8" s="3">
        <v>26.7</v>
      </c>
      <c r="G8" s="3">
        <v>0</v>
      </c>
      <c r="H8" s="3">
        <v>37.8</v>
      </c>
      <c r="I8" s="42">
        <f t="shared" si="0"/>
        <v>4.600000000000364</v>
      </c>
      <c r="J8" s="42">
        <v>5284.6</v>
      </c>
      <c r="K8" s="42">
        <v>1100</v>
      </c>
      <c r="L8" s="4">
        <f t="shared" si="1"/>
        <v>4.804181818181818</v>
      </c>
      <c r="M8" s="2">
        <v>2242.6</v>
      </c>
      <c r="N8" s="47">
        <v>0</v>
      </c>
      <c r="O8" s="48">
        <v>29</v>
      </c>
      <c r="P8" s="49">
        <v>133.1</v>
      </c>
      <c r="Q8" s="49">
        <v>0.6</v>
      </c>
      <c r="R8" s="46">
        <v>0.3</v>
      </c>
      <c r="S8" s="35">
        <f t="shared" si="2"/>
        <v>163</v>
      </c>
    </row>
    <row r="9" spans="1:19" ht="12.75">
      <c r="A9" s="13">
        <v>41800</v>
      </c>
      <c r="B9" s="42">
        <v>636.4</v>
      </c>
      <c r="C9" s="80">
        <v>123.3</v>
      </c>
      <c r="D9" s="3">
        <v>-114.9</v>
      </c>
      <c r="E9" s="3">
        <v>3.3</v>
      </c>
      <c r="F9" s="3">
        <v>65.2</v>
      </c>
      <c r="G9" s="3">
        <v>0</v>
      </c>
      <c r="H9" s="3">
        <v>83.8</v>
      </c>
      <c r="I9" s="42">
        <f t="shared" si="0"/>
        <v>17.30000000000001</v>
      </c>
      <c r="J9" s="42">
        <v>814.4</v>
      </c>
      <c r="K9" s="42">
        <v>1200</v>
      </c>
      <c r="L9" s="4">
        <f t="shared" si="1"/>
        <v>0.6786666666666666</v>
      </c>
      <c r="M9" s="2">
        <v>2242.6</v>
      </c>
      <c r="N9" s="47">
        <v>0</v>
      </c>
      <c r="O9" s="48">
        <v>0</v>
      </c>
      <c r="P9" s="49">
        <v>173.1</v>
      </c>
      <c r="Q9" s="49">
        <v>0</v>
      </c>
      <c r="R9" s="46">
        <v>0</v>
      </c>
      <c r="S9" s="35">
        <f t="shared" si="2"/>
        <v>173.1</v>
      </c>
    </row>
    <row r="10" spans="1:19" ht="12.75">
      <c r="A10" s="13">
        <v>41801</v>
      </c>
      <c r="B10" s="42">
        <v>1018.7</v>
      </c>
      <c r="C10" s="80">
        <v>50.4</v>
      </c>
      <c r="D10" s="3">
        <v>0</v>
      </c>
      <c r="E10" s="3">
        <v>0.7</v>
      </c>
      <c r="F10" s="3">
        <v>73.3</v>
      </c>
      <c r="G10" s="3">
        <v>0</v>
      </c>
      <c r="H10" s="3">
        <v>0.4</v>
      </c>
      <c r="I10" s="82">
        <f t="shared" si="0"/>
        <v>6.900000000000039</v>
      </c>
      <c r="J10" s="42">
        <v>1150.4</v>
      </c>
      <c r="K10" s="56">
        <v>1800</v>
      </c>
      <c r="L10" s="4">
        <f t="shared" si="1"/>
        <v>0.6391111111111112</v>
      </c>
      <c r="M10" s="2">
        <v>2242.6</v>
      </c>
      <c r="N10" s="47">
        <v>0</v>
      </c>
      <c r="O10" s="48">
        <v>0</v>
      </c>
      <c r="P10" s="49">
        <v>125.1</v>
      </c>
      <c r="Q10" s="49">
        <v>0</v>
      </c>
      <c r="R10" s="46">
        <v>0</v>
      </c>
      <c r="S10" s="35">
        <f t="shared" si="2"/>
        <v>125.1</v>
      </c>
    </row>
    <row r="11" spans="1:19" ht="12.75">
      <c r="A11" s="13">
        <v>41802</v>
      </c>
      <c r="B11" s="42">
        <v>738.1</v>
      </c>
      <c r="C11" s="80">
        <v>184.3</v>
      </c>
      <c r="D11" s="3">
        <v>0</v>
      </c>
      <c r="E11" s="3">
        <v>3.4</v>
      </c>
      <c r="F11" s="3">
        <v>149.8</v>
      </c>
      <c r="G11" s="3">
        <v>0</v>
      </c>
      <c r="H11" s="3">
        <v>10.6</v>
      </c>
      <c r="I11" s="82">
        <f t="shared" si="0"/>
        <v>13.399999999999858</v>
      </c>
      <c r="J11" s="42">
        <v>1099.6</v>
      </c>
      <c r="K11" s="42">
        <v>3200</v>
      </c>
      <c r="L11" s="4">
        <f t="shared" si="1"/>
        <v>0.34362499999999996</v>
      </c>
      <c r="M11" s="2">
        <v>2242.6</v>
      </c>
      <c r="N11" s="47">
        <v>0</v>
      </c>
      <c r="O11" s="48">
        <v>0</v>
      </c>
      <c r="P11" s="49">
        <v>168.4</v>
      </c>
      <c r="Q11" s="49">
        <v>0</v>
      </c>
      <c r="R11" s="46">
        <v>1.9</v>
      </c>
      <c r="S11" s="35">
        <f t="shared" si="2"/>
        <v>170.3</v>
      </c>
    </row>
    <row r="12" spans="1:19" ht="12.75">
      <c r="A12" s="13">
        <v>41803</v>
      </c>
      <c r="B12" s="42">
        <v>4618</v>
      </c>
      <c r="C12" s="80">
        <v>181.6</v>
      </c>
      <c r="D12" s="3">
        <v>0</v>
      </c>
      <c r="E12" s="3">
        <v>5.3</v>
      </c>
      <c r="F12" s="3">
        <v>135.5</v>
      </c>
      <c r="G12" s="3">
        <v>0</v>
      </c>
      <c r="H12" s="3">
        <v>23.4</v>
      </c>
      <c r="I12" s="82">
        <f t="shared" si="0"/>
        <v>0.8999999999998138</v>
      </c>
      <c r="J12" s="42">
        <v>4964.7</v>
      </c>
      <c r="K12" s="42">
        <v>2200</v>
      </c>
      <c r="L12" s="4">
        <f t="shared" si="1"/>
        <v>2.2566818181818182</v>
      </c>
      <c r="M12" s="2">
        <v>2242.6</v>
      </c>
      <c r="N12" s="47">
        <v>27.4</v>
      </c>
      <c r="O12" s="48">
        <v>0</v>
      </c>
      <c r="P12" s="49">
        <v>212.7</v>
      </c>
      <c r="Q12" s="49">
        <v>0</v>
      </c>
      <c r="R12" s="46">
        <v>0.8</v>
      </c>
      <c r="S12" s="35">
        <f t="shared" si="2"/>
        <v>240.9</v>
      </c>
    </row>
    <row r="13" spans="1:19" ht="12.75">
      <c r="A13" s="13">
        <v>41806</v>
      </c>
      <c r="B13" s="42">
        <v>1120.2</v>
      </c>
      <c r="C13" s="80">
        <v>169.9</v>
      </c>
      <c r="D13" s="3">
        <v>0</v>
      </c>
      <c r="E13" s="3">
        <v>3</v>
      </c>
      <c r="F13" s="3">
        <v>10.6</v>
      </c>
      <c r="G13" s="3">
        <v>0</v>
      </c>
      <c r="H13" s="3">
        <v>1.5</v>
      </c>
      <c r="I13" s="82">
        <f t="shared" si="0"/>
        <v>8.70000000000004</v>
      </c>
      <c r="J13" s="42">
        <v>1313.9</v>
      </c>
      <c r="K13" s="42">
        <v>1850</v>
      </c>
      <c r="L13" s="4">
        <f t="shared" si="1"/>
        <v>0.7102162162162162</v>
      </c>
      <c r="M13" s="2">
        <v>2242.6</v>
      </c>
      <c r="N13" s="47">
        <v>0</v>
      </c>
      <c r="O13" s="48">
        <v>0</v>
      </c>
      <c r="P13" s="49">
        <v>242.7</v>
      </c>
      <c r="Q13" s="49">
        <v>0.4</v>
      </c>
      <c r="R13" s="46">
        <v>0</v>
      </c>
      <c r="S13" s="35">
        <f t="shared" si="2"/>
        <v>243.1</v>
      </c>
    </row>
    <row r="14" spans="1:19" ht="12.75">
      <c r="A14" s="13">
        <v>41807</v>
      </c>
      <c r="B14" s="42">
        <v>610.9</v>
      </c>
      <c r="C14" s="80">
        <v>139.6</v>
      </c>
      <c r="D14" s="3">
        <v>0</v>
      </c>
      <c r="E14" s="3">
        <v>2.5</v>
      </c>
      <c r="F14" s="3">
        <v>0</v>
      </c>
      <c r="G14" s="3">
        <v>0</v>
      </c>
      <c r="H14" s="3">
        <v>17</v>
      </c>
      <c r="I14" s="82">
        <f t="shared" si="0"/>
        <v>4.400000000000006</v>
      </c>
      <c r="J14" s="42">
        <v>774.4</v>
      </c>
      <c r="K14" s="42">
        <v>3200</v>
      </c>
      <c r="L14" s="4">
        <f t="shared" si="1"/>
        <v>0.242</v>
      </c>
      <c r="M14" s="2">
        <v>2242.6</v>
      </c>
      <c r="N14" s="47">
        <v>1.5</v>
      </c>
      <c r="O14" s="53">
        <v>0</v>
      </c>
      <c r="P14" s="54">
        <v>217.3</v>
      </c>
      <c r="Q14" s="49">
        <v>0</v>
      </c>
      <c r="R14" s="46">
        <v>0</v>
      </c>
      <c r="S14" s="35">
        <f t="shared" si="2"/>
        <v>218.8</v>
      </c>
    </row>
    <row r="15" spans="1:19" ht="12.75">
      <c r="A15" s="13">
        <v>41808</v>
      </c>
      <c r="B15" s="42">
        <v>954.4</v>
      </c>
      <c r="C15" s="80">
        <v>355.5</v>
      </c>
      <c r="D15" s="3">
        <v>0</v>
      </c>
      <c r="E15" s="3">
        <v>1.9</v>
      </c>
      <c r="F15" s="3">
        <v>-0.4</v>
      </c>
      <c r="G15" s="3">
        <v>3</v>
      </c>
      <c r="H15" s="3">
        <f>12.8+1.3</f>
        <v>14.100000000000001</v>
      </c>
      <c r="I15" s="82">
        <f>J15-B15-C15-D15-E15-F15-G15-H15</f>
        <v>7.000000000000021</v>
      </c>
      <c r="J15" s="42">
        <v>1335.5</v>
      </c>
      <c r="K15" s="42">
        <v>1200</v>
      </c>
      <c r="L15" s="4">
        <f t="shared" si="1"/>
        <v>1.1129166666666668</v>
      </c>
      <c r="M15" s="2">
        <v>2242.6</v>
      </c>
      <c r="N15" s="47">
        <v>0</v>
      </c>
      <c r="O15" s="53">
        <v>0</v>
      </c>
      <c r="P15" s="54">
        <v>235.8</v>
      </c>
      <c r="Q15" s="49">
        <v>0</v>
      </c>
      <c r="R15" s="46">
        <v>0</v>
      </c>
      <c r="S15" s="35">
        <f t="shared" si="2"/>
        <v>235.8</v>
      </c>
    </row>
    <row r="16" spans="1:19" ht="12.75">
      <c r="A16" s="13">
        <v>41809</v>
      </c>
      <c r="B16" s="48">
        <v>1497</v>
      </c>
      <c r="C16" s="69">
        <v>165.2</v>
      </c>
      <c r="D16" s="79">
        <v>0</v>
      </c>
      <c r="E16" s="79">
        <v>5.5</v>
      </c>
      <c r="F16" s="79">
        <v>10.7</v>
      </c>
      <c r="G16" s="79">
        <v>0</v>
      </c>
      <c r="H16" s="79">
        <v>5.3</v>
      </c>
      <c r="I16" s="69">
        <f>J16-B16-C16-D16-E16-F16-G16-H16</f>
        <v>6.599999999999967</v>
      </c>
      <c r="J16" s="48">
        <v>1690.3</v>
      </c>
      <c r="K16" s="56">
        <v>1600</v>
      </c>
      <c r="L16" s="4">
        <f>J15/K16</f>
        <v>0.8346875</v>
      </c>
      <c r="M16" s="2">
        <v>2242.6</v>
      </c>
      <c r="N16" s="47">
        <v>0</v>
      </c>
      <c r="O16" s="53">
        <v>0</v>
      </c>
      <c r="P16" s="54">
        <v>272.3</v>
      </c>
      <c r="Q16" s="49">
        <v>0</v>
      </c>
      <c r="R16" s="46">
        <v>0.5</v>
      </c>
      <c r="S16" s="35">
        <f t="shared" si="2"/>
        <v>272.8</v>
      </c>
    </row>
    <row r="17" spans="1:19" ht="12.75">
      <c r="A17" s="13">
        <v>41810</v>
      </c>
      <c r="B17" s="42">
        <v>3222.4</v>
      </c>
      <c r="C17" s="80">
        <v>272.8</v>
      </c>
      <c r="D17" s="3">
        <v>0</v>
      </c>
      <c r="E17" s="3">
        <v>3.3</v>
      </c>
      <c r="F17" s="3">
        <v>7.1</v>
      </c>
      <c r="G17" s="3">
        <v>0</v>
      </c>
      <c r="H17" s="3">
        <v>15.4</v>
      </c>
      <c r="I17" s="82">
        <f t="shared" si="0"/>
        <v>1.3999999999999897</v>
      </c>
      <c r="J17" s="42">
        <v>3522.4</v>
      </c>
      <c r="K17" s="56">
        <v>1400</v>
      </c>
      <c r="L17" s="4">
        <f t="shared" si="1"/>
        <v>2.516</v>
      </c>
      <c r="M17" s="2">
        <v>2242.6</v>
      </c>
      <c r="N17" s="47">
        <v>0</v>
      </c>
      <c r="O17" s="53">
        <v>0</v>
      </c>
      <c r="P17" s="54">
        <v>256.25</v>
      </c>
      <c r="Q17" s="49">
        <v>0</v>
      </c>
      <c r="R17" s="46">
        <v>0.2</v>
      </c>
      <c r="S17" s="35">
        <f t="shared" si="2"/>
        <v>256.45</v>
      </c>
    </row>
    <row r="18" spans="1:19" ht="12.75">
      <c r="A18" s="13">
        <v>41813</v>
      </c>
      <c r="B18" s="42">
        <v>1561.1</v>
      </c>
      <c r="C18" s="80">
        <v>444</v>
      </c>
      <c r="D18" s="3">
        <v>0</v>
      </c>
      <c r="E18" s="3">
        <v>1.4</v>
      </c>
      <c r="F18" s="3">
        <v>1.7</v>
      </c>
      <c r="G18" s="3">
        <v>0</v>
      </c>
      <c r="H18" s="3">
        <v>2.6</v>
      </c>
      <c r="I18" s="82">
        <f t="shared" si="0"/>
        <v>0.7000000000000903</v>
      </c>
      <c r="J18" s="42">
        <v>2011.5</v>
      </c>
      <c r="K18" s="42">
        <v>1200</v>
      </c>
      <c r="L18" s="4">
        <f t="shared" si="1"/>
        <v>1.67625</v>
      </c>
      <c r="M18" s="2">
        <v>2242.6</v>
      </c>
      <c r="N18" s="47">
        <v>0</v>
      </c>
      <c r="O18" s="53">
        <v>0</v>
      </c>
      <c r="P18" s="54">
        <v>120.7</v>
      </c>
      <c r="Q18" s="49">
        <v>1.3</v>
      </c>
      <c r="R18" s="46">
        <v>0</v>
      </c>
      <c r="S18" s="35">
        <f>N18+O18+Q18+P18+R18</f>
        <v>122</v>
      </c>
    </row>
    <row r="19" spans="1:19" ht="12.75">
      <c r="A19" s="13">
        <v>41814</v>
      </c>
      <c r="B19" s="42">
        <v>766.2</v>
      </c>
      <c r="C19" s="80">
        <v>557.5</v>
      </c>
      <c r="D19" s="3">
        <v>0</v>
      </c>
      <c r="E19" s="3">
        <v>1.7</v>
      </c>
      <c r="F19" s="3">
        <v>5.7</v>
      </c>
      <c r="G19" s="3">
        <v>0</v>
      </c>
      <c r="H19" s="3">
        <v>1.6</v>
      </c>
      <c r="I19" s="82">
        <f t="shared" si="0"/>
        <v>2.200000000000046</v>
      </c>
      <c r="J19" s="42">
        <v>1334.9</v>
      </c>
      <c r="K19" s="42">
        <v>1800</v>
      </c>
      <c r="L19" s="4">
        <f t="shared" si="1"/>
        <v>0.7416111111111111</v>
      </c>
      <c r="M19" s="2">
        <v>2242.6</v>
      </c>
      <c r="N19" s="47">
        <v>0</v>
      </c>
      <c r="O19" s="53">
        <v>0</v>
      </c>
      <c r="P19" s="54">
        <v>125.4</v>
      </c>
      <c r="Q19" s="49">
        <v>0</v>
      </c>
      <c r="R19" s="46">
        <v>2.3</v>
      </c>
      <c r="S19" s="35">
        <f>N19+O19+Q19+P19+R19</f>
        <v>127.7</v>
      </c>
    </row>
    <row r="20" spans="1:19" ht="12.75">
      <c r="A20" s="13">
        <v>41815</v>
      </c>
      <c r="B20" s="42">
        <v>937.3</v>
      </c>
      <c r="C20" s="80">
        <v>926.5</v>
      </c>
      <c r="D20" s="3">
        <v>0</v>
      </c>
      <c r="E20" s="3">
        <v>5.2</v>
      </c>
      <c r="F20" s="3">
        <v>0.5</v>
      </c>
      <c r="G20" s="3">
        <v>0</v>
      </c>
      <c r="H20" s="3">
        <v>0.2</v>
      </c>
      <c r="I20" s="82">
        <f t="shared" si="0"/>
        <v>8.000000000000092</v>
      </c>
      <c r="J20" s="42">
        <v>1877.7</v>
      </c>
      <c r="K20" s="42">
        <v>1900</v>
      </c>
      <c r="L20" s="4">
        <f t="shared" si="1"/>
        <v>0.9882631578947368</v>
      </c>
      <c r="M20" s="2">
        <v>2242.6</v>
      </c>
      <c r="N20" s="47">
        <v>2.2</v>
      </c>
      <c r="O20" s="53">
        <v>0</v>
      </c>
      <c r="P20" s="54">
        <v>52.7</v>
      </c>
      <c r="Q20" s="49">
        <v>0</v>
      </c>
      <c r="R20" s="46">
        <v>0</v>
      </c>
      <c r="S20" s="35">
        <f t="shared" si="2"/>
        <v>54.900000000000006</v>
      </c>
    </row>
    <row r="21" spans="1:19" ht="12.75">
      <c r="A21" s="13">
        <v>41816</v>
      </c>
      <c r="B21" s="42">
        <v>2979.1</v>
      </c>
      <c r="C21" s="80">
        <v>1280.6</v>
      </c>
      <c r="D21" s="3">
        <v>0</v>
      </c>
      <c r="E21" s="3">
        <v>12.1</v>
      </c>
      <c r="F21" s="3">
        <v>4.1</v>
      </c>
      <c r="G21" s="3">
        <v>0</v>
      </c>
      <c r="H21" s="3">
        <v>0</v>
      </c>
      <c r="I21" s="82">
        <f t="shared" si="0"/>
        <v>1.3000000000000007</v>
      </c>
      <c r="J21" s="42">
        <v>4277.2</v>
      </c>
      <c r="K21" s="42">
        <v>2700</v>
      </c>
      <c r="L21" s="4">
        <f t="shared" si="1"/>
        <v>1.584148148148148</v>
      </c>
      <c r="M21" s="2">
        <v>2242.6</v>
      </c>
      <c r="N21" s="47">
        <v>0</v>
      </c>
      <c r="O21" s="53">
        <v>0</v>
      </c>
      <c r="P21" s="54">
        <v>44.5</v>
      </c>
      <c r="Q21" s="49">
        <v>0</v>
      </c>
      <c r="R21" s="46">
        <v>0.8</v>
      </c>
      <c r="S21" s="35">
        <f t="shared" si="2"/>
        <v>45.3</v>
      </c>
    </row>
    <row r="22" spans="1:19" ht="13.5" thickBot="1">
      <c r="A22" s="13">
        <v>41817</v>
      </c>
      <c r="B22" s="42">
        <v>4395.9</v>
      </c>
      <c r="C22" s="81">
        <v>1787.2</v>
      </c>
      <c r="D22" s="7">
        <v>11.5</v>
      </c>
      <c r="E22" s="7">
        <v>0.9</v>
      </c>
      <c r="F22" s="7">
        <v>2.3</v>
      </c>
      <c r="G22" s="7">
        <v>0</v>
      </c>
      <c r="H22" s="7">
        <v>9.5</v>
      </c>
      <c r="I22" s="82">
        <f t="shared" si="0"/>
        <v>6.900000000000137</v>
      </c>
      <c r="J22" s="42">
        <v>6214.2</v>
      </c>
      <c r="K22" s="42">
        <v>3389.9</v>
      </c>
      <c r="L22" s="4">
        <f t="shared" si="1"/>
        <v>1.8331514203958819</v>
      </c>
      <c r="M22" s="2">
        <v>2242.6</v>
      </c>
      <c r="N22" s="47">
        <v>15.3</v>
      </c>
      <c r="O22" s="53">
        <v>0</v>
      </c>
      <c r="P22" s="54">
        <v>128.7</v>
      </c>
      <c r="Q22" s="49">
        <v>25.2</v>
      </c>
      <c r="R22" s="46">
        <v>1.2</v>
      </c>
      <c r="S22" s="35">
        <f t="shared" si="2"/>
        <v>170.39999999999998</v>
      </c>
    </row>
    <row r="23" spans="1:19" ht="13.5" thickBot="1">
      <c r="A23" s="39" t="s">
        <v>33</v>
      </c>
      <c r="B23" s="43">
        <f aca="true" t="shared" si="3" ref="B23:K23">SUM(B4:B22)</f>
        <v>34238</v>
      </c>
      <c r="C23" s="43">
        <f t="shared" si="3"/>
        <v>7128.599999999999</v>
      </c>
      <c r="D23" s="43">
        <f t="shared" si="3"/>
        <v>-327.5</v>
      </c>
      <c r="E23" s="14">
        <f t="shared" si="3"/>
        <v>64.4</v>
      </c>
      <c r="F23" s="14">
        <f t="shared" si="3"/>
        <v>574.8000000000002</v>
      </c>
      <c r="G23" s="14">
        <f t="shared" si="3"/>
        <v>589.5</v>
      </c>
      <c r="H23" s="14">
        <f t="shared" si="3"/>
        <v>242.29999999999998</v>
      </c>
      <c r="I23" s="43">
        <f t="shared" si="3"/>
        <v>99.40000000000072</v>
      </c>
      <c r="J23" s="43">
        <f t="shared" si="3"/>
        <v>42609.5</v>
      </c>
      <c r="K23" s="43">
        <f t="shared" si="3"/>
        <v>37119.9</v>
      </c>
      <c r="L23" s="15">
        <f t="shared" si="1"/>
        <v>1.1478883294405426</v>
      </c>
      <c r="M23" s="2"/>
      <c r="N23" s="93">
        <f>SUM(N4:N22)</f>
        <v>46.4</v>
      </c>
      <c r="O23" s="93">
        <f>SUM(O4:O22)</f>
        <v>47</v>
      </c>
      <c r="P23" s="93">
        <f>SUM(P4:P22)</f>
        <v>2879.4499999999994</v>
      </c>
      <c r="Q23" s="93">
        <f>SUM(Q4:Q22)</f>
        <v>27.5</v>
      </c>
      <c r="R23" s="93">
        <f>SUM(R4:R22)</f>
        <v>8.45</v>
      </c>
      <c r="S23" s="93">
        <f>N23+O23+Q23+P23+R23</f>
        <v>3008.7999999999993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15" t="s">
        <v>41</v>
      </c>
      <c r="O26" s="115"/>
      <c r="P26" s="115"/>
      <c r="Q26" s="115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7" t="s">
        <v>34</v>
      </c>
      <c r="O27" s="117"/>
      <c r="P27" s="117"/>
      <c r="Q27" s="117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07">
        <v>41821</v>
      </c>
      <c r="O28" s="118">
        <f>'[1]червень'!$D$143</f>
        <v>117976.29</v>
      </c>
      <c r="P28" s="118"/>
      <c r="Q28" s="118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8"/>
      <c r="O29" s="118"/>
      <c r="P29" s="118"/>
      <c r="Q29" s="118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'[1]червень'!$I$143</f>
        <v>104151.07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09" t="s">
        <v>56</v>
      </c>
      <c r="P31" s="110"/>
      <c r="Q31" s="61">
        <f>'[1]червень'!$I$142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1" t="s">
        <v>57</v>
      </c>
      <c r="P32" s="111"/>
      <c r="Q32" s="83">
        <f>'[1]червень'!$I$140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2" t="s">
        <v>60</v>
      </c>
      <c r="P33" s="113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15" t="s">
        <v>35</v>
      </c>
      <c r="O36" s="115"/>
      <c r="P36" s="115"/>
      <c r="Q36" s="115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6" t="s">
        <v>36</v>
      </c>
      <c r="O37" s="116"/>
      <c r="P37" s="116"/>
      <c r="Q37" s="116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07">
        <v>41821</v>
      </c>
      <c r="O38" s="114">
        <v>0</v>
      </c>
      <c r="P38" s="114"/>
      <c r="Q38" s="114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8"/>
      <c r="O39" s="114"/>
      <c r="P39" s="114"/>
      <c r="Q39" s="114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N37:Q37"/>
    <mergeCell ref="N38:N39"/>
    <mergeCell ref="O38:Q39"/>
    <mergeCell ref="O31:P31"/>
    <mergeCell ref="O32:P32"/>
    <mergeCell ref="O33:P33"/>
    <mergeCell ref="N36:Q36"/>
    <mergeCell ref="N26:Q26"/>
    <mergeCell ref="N27:Q27"/>
    <mergeCell ref="N28:N29"/>
    <mergeCell ref="O28:Q29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S49"/>
  <sheetViews>
    <sheetView tabSelected="1"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45" sqref="O45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92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94</v>
      </c>
      <c r="O1" s="106"/>
      <c r="P1" s="106"/>
      <c r="Q1" s="106"/>
      <c r="R1" s="106"/>
      <c r="S1" s="123"/>
    </row>
    <row r="2" spans="1:19" ht="16.5" thickBot="1">
      <c r="A2" s="124" t="s">
        <v>96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97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41821</v>
      </c>
      <c r="B4" s="42">
        <v>621.7</v>
      </c>
      <c r="C4" s="80">
        <v>86.7</v>
      </c>
      <c r="D4" s="3">
        <v>0</v>
      </c>
      <c r="E4" s="3">
        <v>1.4</v>
      </c>
      <c r="F4" s="3">
        <v>13.3</v>
      </c>
      <c r="G4" s="3">
        <v>0</v>
      </c>
      <c r="H4" s="3">
        <v>1.3</v>
      </c>
      <c r="I4" s="42">
        <f aca="true" t="shared" si="0" ref="I4:I26">J4-B4-C4-D4-E4-F4-G4-H4</f>
        <v>-1.4000000000000494</v>
      </c>
      <c r="J4" s="42">
        <v>723</v>
      </c>
      <c r="K4" s="42">
        <v>720</v>
      </c>
      <c r="L4" s="4">
        <f aca="true" t="shared" si="1" ref="L4:L27">J4/K4</f>
        <v>1.0041666666666667</v>
      </c>
      <c r="M4" s="2">
        <f>AVERAGE(J4:J19)</f>
        <v>1691.9050000000002</v>
      </c>
      <c r="N4" s="44">
        <v>0</v>
      </c>
      <c r="O4" s="45">
        <v>0</v>
      </c>
      <c r="P4" s="46">
        <v>103</v>
      </c>
      <c r="Q4" s="46">
        <v>0</v>
      </c>
      <c r="R4" s="46">
        <v>1</v>
      </c>
      <c r="S4" s="35">
        <f>N4+O4+Q4+P4+R4</f>
        <v>104</v>
      </c>
    </row>
    <row r="5" spans="1:19" ht="12.75">
      <c r="A5" s="13">
        <v>41822</v>
      </c>
      <c r="B5" s="42">
        <v>302.8</v>
      </c>
      <c r="C5" s="80">
        <v>77.4</v>
      </c>
      <c r="D5" s="3">
        <v>0</v>
      </c>
      <c r="E5" s="3">
        <v>6.8</v>
      </c>
      <c r="F5" s="3">
        <v>10.7</v>
      </c>
      <c r="G5" s="3">
        <v>0</v>
      </c>
      <c r="H5" s="3">
        <v>0.8</v>
      </c>
      <c r="I5" s="42">
        <f t="shared" si="0"/>
        <v>14.69999999999997</v>
      </c>
      <c r="J5" s="42">
        <v>413.2</v>
      </c>
      <c r="K5" s="42">
        <v>950</v>
      </c>
      <c r="L5" s="4">
        <f t="shared" si="1"/>
        <v>0.43494736842105264</v>
      </c>
      <c r="M5" s="2">
        <v>1691.9</v>
      </c>
      <c r="N5" s="47">
        <v>18.4</v>
      </c>
      <c r="O5" s="48">
        <v>0</v>
      </c>
      <c r="P5" s="49">
        <v>242.3</v>
      </c>
      <c r="Q5" s="49">
        <v>0</v>
      </c>
      <c r="R5" s="46">
        <v>1.73</v>
      </c>
      <c r="S5" s="35">
        <f aca="true" t="shared" si="2" ref="S5:S26">N5+O5+Q5+P5+R5</f>
        <v>262.43</v>
      </c>
    </row>
    <row r="6" spans="1:19" ht="12.75">
      <c r="A6" s="13">
        <v>41823</v>
      </c>
      <c r="B6" s="42">
        <v>773.4</v>
      </c>
      <c r="C6" s="80">
        <v>83.7</v>
      </c>
      <c r="D6" s="3">
        <v>0</v>
      </c>
      <c r="E6" s="3">
        <v>1.7</v>
      </c>
      <c r="F6" s="3">
        <v>24.5</v>
      </c>
      <c r="G6" s="3">
        <v>591.6</v>
      </c>
      <c r="H6" s="3">
        <v>29.7</v>
      </c>
      <c r="I6" s="42">
        <f t="shared" si="0"/>
        <v>2.3000000000000007</v>
      </c>
      <c r="J6" s="42">
        <v>1506.9</v>
      </c>
      <c r="K6" s="42">
        <v>980</v>
      </c>
      <c r="L6" s="4">
        <f t="shared" si="1"/>
        <v>1.5376530612244899</v>
      </c>
      <c r="M6" s="2">
        <v>1691.9</v>
      </c>
      <c r="N6" s="50">
        <v>0</v>
      </c>
      <c r="O6" s="51">
        <v>0</v>
      </c>
      <c r="P6" s="52">
        <v>220.3</v>
      </c>
      <c r="Q6" s="52">
        <v>0</v>
      </c>
      <c r="R6" s="86">
        <v>0.3</v>
      </c>
      <c r="S6" s="35">
        <f t="shared" si="2"/>
        <v>220.60000000000002</v>
      </c>
    </row>
    <row r="7" spans="1:19" ht="12.75">
      <c r="A7" s="13">
        <v>41824</v>
      </c>
      <c r="B7" s="42">
        <v>2387.8</v>
      </c>
      <c r="C7" s="80">
        <v>194.2</v>
      </c>
      <c r="D7" s="3">
        <v>0</v>
      </c>
      <c r="E7" s="3">
        <v>2.1</v>
      </c>
      <c r="F7" s="3">
        <v>22.3</v>
      </c>
      <c r="G7" s="3">
        <v>0</v>
      </c>
      <c r="H7" s="3">
        <v>4.3</v>
      </c>
      <c r="I7" s="42">
        <f t="shared" si="0"/>
        <v>1.2999999999998275</v>
      </c>
      <c r="J7" s="42">
        <v>2612</v>
      </c>
      <c r="K7" s="42">
        <v>1600</v>
      </c>
      <c r="L7" s="4">
        <f t="shared" si="1"/>
        <v>1.6325</v>
      </c>
      <c r="M7" s="2">
        <v>1691.9</v>
      </c>
      <c r="N7" s="47">
        <v>0</v>
      </c>
      <c r="O7" s="48">
        <v>0</v>
      </c>
      <c r="P7" s="49">
        <v>403.6</v>
      </c>
      <c r="Q7" s="49">
        <v>2.5</v>
      </c>
      <c r="R7" s="46">
        <v>0</v>
      </c>
      <c r="S7" s="35">
        <f t="shared" si="2"/>
        <v>406.1</v>
      </c>
    </row>
    <row r="8" spans="1:19" ht="12.75">
      <c r="A8" s="13">
        <v>41827</v>
      </c>
      <c r="B8" s="42">
        <v>4729.2</v>
      </c>
      <c r="C8" s="80">
        <v>134.2</v>
      </c>
      <c r="D8" s="3">
        <v>0</v>
      </c>
      <c r="E8" s="3">
        <v>6.4</v>
      </c>
      <c r="F8" s="3">
        <v>33.1</v>
      </c>
      <c r="G8" s="3">
        <v>0</v>
      </c>
      <c r="H8" s="3">
        <v>15.6</v>
      </c>
      <c r="I8" s="42">
        <f t="shared" si="0"/>
        <v>13.700000000000012</v>
      </c>
      <c r="J8" s="42">
        <v>4932.2</v>
      </c>
      <c r="K8" s="42">
        <v>3100</v>
      </c>
      <c r="L8" s="4">
        <f t="shared" si="1"/>
        <v>1.591032258064516</v>
      </c>
      <c r="M8" s="2">
        <v>1691.9</v>
      </c>
      <c r="N8" s="47">
        <v>0</v>
      </c>
      <c r="O8" s="48">
        <v>0</v>
      </c>
      <c r="P8" s="49">
        <v>225.5</v>
      </c>
      <c r="Q8" s="49">
        <v>0</v>
      </c>
      <c r="R8" s="46">
        <v>0.5</v>
      </c>
      <c r="S8" s="35">
        <f t="shared" si="2"/>
        <v>226</v>
      </c>
    </row>
    <row r="9" spans="1:19" ht="12.75">
      <c r="A9" s="13">
        <v>41828</v>
      </c>
      <c r="B9" s="42">
        <v>540.4</v>
      </c>
      <c r="C9" s="80">
        <v>130.7</v>
      </c>
      <c r="D9" s="3">
        <v>11</v>
      </c>
      <c r="E9" s="3">
        <v>6.6</v>
      </c>
      <c r="F9" s="3">
        <v>23.4</v>
      </c>
      <c r="G9" s="3">
        <v>0</v>
      </c>
      <c r="H9" s="3">
        <v>13.8</v>
      </c>
      <c r="I9" s="42">
        <f t="shared" si="0"/>
        <v>9.940000000000065</v>
      </c>
      <c r="J9" s="42">
        <v>735.84</v>
      </c>
      <c r="K9" s="42">
        <v>1200</v>
      </c>
      <c r="L9" s="4">
        <f t="shared" si="1"/>
        <v>0.6132000000000001</v>
      </c>
      <c r="M9" s="2">
        <v>1691.9</v>
      </c>
      <c r="N9" s="47">
        <v>0</v>
      </c>
      <c r="O9" s="48">
        <v>0</v>
      </c>
      <c r="P9" s="49">
        <v>364.92</v>
      </c>
      <c r="Q9" s="49">
        <v>0</v>
      </c>
      <c r="R9" s="46">
        <v>2</v>
      </c>
      <c r="S9" s="35">
        <f t="shared" si="2"/>
        <v>366.92</v>
      </c>
    </row>
    <row r="10" spans="1:19" ht="12.75">
      <c r="A10" s="13">
        <v>41829</v>
      </c>
      <c r="B10" s="42">
        <v>790.5</v>
      </c>
      <c r="C10" s="80">
        <v>168.9</v>
      </c>
      <c r="D10" s="3">
        <v>0</v>
      </c>
      <c r="E10" s="3">
        <v>5.6</v>
      </c>
      <c r="F10" s="3">
        <v>67.4</v>
      </c>
      <c r="G10" s="3">
        <v>0</v>
      </c>
      <c r="H10" s="3">
        <v>57.8</v>
      </c>
      <c r="I10" s="82">
        <f t="shared" si="0"/>
        <v>25.540000000000006</v>
      </c>
      <c r="J10" s="42">
        <v>1115.74</v>
      </c>
      <c r="K10" s="56">
        <v>1100</v>
      </c>
      <c r="L10" s="4">
        <f t="shared" si="1"/>
        <v>1.0143090909090908</v>
      </c>
      <c r="M10" s="2">
        <v>1691.9</v>
      </c>
      <c r="N10" s="47">
        <v>0</v>
      </c>
      <c r="O10" s="48">
        <v>0</v>
      </c>
      <c r="P10" s="49">
        <v>373.7</v>
      </c>
      <c r="Q10" s="49">
        <v>0.43</v>
      </c>
      <c r="R10" s="46">
        <v>0.1</v>
      </c>
      <c r="S10" s="35">
        <f t="shared" si="2"/>
        <v>374.23</v>
      </c>
    </row>
    <row r="11" spans="1:19" ht="12.75">
      <c r="A11" s="13">
        <v>41830</v>
      </c>
      <c r="B11" s="42">
        <v>778.5</v>
      </c>
      <c r="C11" s="80">
        <v>115.4</v>
      </c>
      <c r="D11" s="3">
        <v>1.9</v>
      </c>
      <c r="E11" s="3">
        <v>1.8</v>
      </c>
      <c r="F11" s="3">
        <v>51.6</v>
      </c>
      <c r="G11" s="3">
        <v>0</v>
      </c>
      <c r="H11" s="3">
        <v>28.5</v>
      </c>
      <c r="I11" s="82">
        <f t="shared" si="0"/>
        <v>7.5000000000000355</v>
      </c>
      <c r="J11" s="42">
        <v>985.2</v>
      </c>
      <c r="K11" s="42">
        <v>1150</v>
      </c>
      <c r="L11" s="4">
        <f t="shared" si="1"/>
        <v>0.8566956521739131</v>
      </c>
      <c r="M11" s="2">
        <v>1691.9</v>
      </c>
      <c r="N11" s="47">
        <v>0</v>
      </c>
      <c r="O11" s="48">
        <v>0</v>
      </c>
      <c r="P11" s="49">
        <v>324.7</v>
      </c>
      <c r="Q11" s="49">
        <v>0</v>
      </c>
      <c r="R11" s="46">
        <v>0.56</v>
      </c>
      <c r="S11" s="35">
        <f t="shared" si="2"/>
        <v>325.26</v>
      </c>
    </row>
    <row r="12" spans="1:19" ht="12.75">
      <c r="A12" s="13">
        <v>41831</v>
      </c>
      <c r="B12" s="42">
        <v>734.4</v>
      </c>
      <c r="C12" s="80">
        <v>117.6</v>
      </c>
      <c r="D12" s="3">
        <v>0</v>
      </c>
      <c r="E12" s="3">
        <v>3.9</v>
      </c>
      <c r="F12" s="3">
        <v>80.1</v>
      </c>
      <c r="G12" s="3">
        <v>0</v>
      </c>
      <c r="H12" s="3">
        <v>16.7</v>
      </c>
      <c r="I12" s="82">
        <f t="shared" si="0"/>
        <v>5.400000000000052</v>
      </c>
      <c r="J12" s="42">
        <v>958.1</v>
      </c>
      <c r="K12" s="42">
        <v>1100</v>
      </c>
      <c r="L12" s="4">
        <f t="shared" si="1"/>
        <v>0.871</v>
      </c>
      <c r="M12" s="2">
        <v>1691.9</v>
      </c>
      <c r="N12" s="47">
        <v>1.3</v>
      </c>
      <c r="O12" s="48">
        <v>0</v>
      </c>
      <c r="P12" s="49">
        <v>313.4</v>
      </c>
      <c r="Q12" s="49">
        <v>0</v>
      </c>
      <c r="R12" s="46">
        <v>0.1</v>
      </c>
      <c r="S12" s="35">
        <f t="shared" si="2"/>
        <v>314.8</v>
      </c>
    </row>
    <row r="13" spans="1:19" ht="12.75">
      <c r="A13" s="13">
        <v>41834</v>
      </c>
      <c r="B13" s="42">
        <v>753.1</v>
      </c>
      <c r="C13" s="80">
        <v>84.6</v>
      </c>
      <c r="D13" s="3">
        <v>0</v>
      </c>
      <c r="E13" s="3">
        <v>4.6</v>
      </c>
      <c r="F13" s="3">
        <v>105.1</v>
      </c>
      <c r="G13" s="3">
        <v>0</v>
      </c>
      <c r="H13" s="3">
        <v>9.1</v>
      </c>
      <c r="I13" s="82">
        <f t="shared" si="0"/>
        <v>2.4999999999999947</v>
      </c>
      <c r="J13" s="42">
        <v>959</v>
      </c>
      <c r="K13" s="42">
        <v>1500</v>
      </c>
      <c r="L13" s="4">
        <f t="shared" si="1"/>
        <v>0.6393333333333333</v>
      </c>
      <c r="M13" s="2">
        <v>1691.9</v>
      </c>
      <c r="N13" s="47">
        <v>0</v>
      </c>
      <c r="O13" s="48">
        <v>0</v>
      </c>
      <c r="P13" s="49">
        <v>291.1</v>
      </c>
      <c r="Q13" s="49">
        <v>33</v>
      </c>
      <c r="R13" s="46">
        <v>0.8</v>
      </c>
      <c r="S13" s="35">
        <f t="shared" si="2"/>
        <v>324.90000000000003</v>
      </c>
    </row>
    <row r="14" spans="1:19" ht="12.75">
      <c r="A14" s="13">
        <v>41835</v>
      </c>
      <c r="B14" s="42">
        <v>3361</v>
      </c>
      <c r="C14" s="80">
        <v>194.9</v>
      </c>
      <c r="D14" s="3">
        <v>0</v>
      </c>
      <c r="E14" s="3">
        <v>6.9</v>
      </c>
      <c r="F14" s="3">
        <v>39.3</v>
      </c>
      <c r="G14" s="3">
        <v>0</v>
      </c>
      <c r="H14" s="3">
        <v>6.5</v>
      </c>
      <c r="I14" s="82">
        <f t="shared" si="0"/>
        <v>3.7000000000001805</v>
      </c>
      <c r="J14" s="42">
        <v>3612.3</v>
      </c>
      <c r="K14" s="42">
        <v>3200</v>
      </c>
      <c r="L14" s="4">
        <f t="shared" si="1"/>
        <v>1.1288437500000001</v>
      </c>
      <c r="M14" s="2">
        <v>1691.9</v>
      </c>
      <c r="N14" s="47">
        <v>0</v>
      </c>
      <c r="O14" s="53">
        <v>19.2</v>
      </c>
      <c r="P14" s="54">
        <v>440.9</v>
      </c>
      <c r="Q14" s="49">
        <v>0</v>
      </c>
      <c r="R14" s="46">
        <v>0.3</v>
      </c>
      <c r="S14" s="35">
        <f t="shared" si="2"/>
        <v>460.4</v>
      </c>
    </row>
    <row r="15" spans="1:19" ht="12.75">
      <c r="A15" s="13">
        <v>41836</v>
      </c>
      <c r="B15" s="42">
        <v>1219.7</v>
      </c>
      <c r="C15" s="80">
        <v>157.2</v>
      </c>
      <c r="D15" s="3">
        <v>6</v>
      </c>
      <c r="E15" s="3">
        <v>5.7</v>
      </c>
      <c r="F15" s="3">
        <v>3.7</v>
      </c>
      <c r="G15" s="3">
        <v>0</v>
      </c>
      <c r="H15" s="3">
        <v>11.2</v>
      </c>
      <c r="I15" s="82">
        <f>J15-B15-C15-D15-E15-F15-G15-H15</f>
        <v>4.999999999999968</v>
      </c>
      <c r="J15" s="42">
        <v>1408.5</v>
      </c>
      <c r="K15" s="42">
        <v>1600</v>
      </c>
      <c r="L15" s="4">
        <f t="shared" si="1"/>
        <v>0.8803125</v>
      </c>
      <c r="M15" s="2">
        <v>1691.9</v>
      </c>
      <c r="N15" s="47">
        <v>27.7</v>
      </c>
      <c r="O15" s="53">
        <v>0</v>
      </c>
      <c r="P15" s="54">
        <v>373.95</v>
      </c>
      <c r="Q15" s="49">
        <v>0</v>
      </c>
      <c r="R15" s="46">
        <v>6.2</v>
      </c>
      <c r="S15" s="35">
        <f t="shared" si="2"/>
        <v>407.84999999999997</v>
      </c>
    </row>
    <row r="16" spans="1:19" ht="12.75">
      <c r="A16" s="13">
        <v>41837</v>
      </c>
      <c r="B16" s="48">
        <v>701.2</v>
      </c>
      <c r="C16" s="69">
        <v>74</v>
      </c>
      <c r="D16" s="79">
        <v>0</v>
      </c>
      <c r="E16" s="79">
        <v>2.1</v>
      </c>
      <c r="F16" s="79">
        <v>1</v>
      </c>
      <c r="G16" s="79">
        <v>0</v>
      </c>
      <c r="H16" s="79">
        <v>0</v>
      </c>
      <c r="I16" s="69">
        <f>J16-B16-C16-D16-E16-F16-G16-H16</f>
        <v>1.5999999999999317</v>
      </c>
      <c r="J16" s="48">
        <v>779.9</v>
      </c>
      <c r="K16" s="56">
        <v>1500</v>
      </c>
      <c r="L16" s="4">
        <f>J15/K16</f>
        <v>0.939</v>
      </c>
      <c r="M16" s="2">
        <v>1691.9</v>
      </c>
      <c r="N16" s="47">
        <v>53.5</v>
      </c>
      <c r="O16" s="53">
        <v>0</v>
      </c>
      <c r="P16" s="54">
        <v>489.74</v>
      </c>
      <c r="Q16" s="49">
        <v>0</v>
      </c>
      <c r="R16" s="46">
        <v>0.72</v>
      </c>
      <c r="S16" s="35">
        <f t="shared" si="2"/>
        <v>543.96</v>
      </c>
    </row>
    <row r="17" spans="1:19" ht="12.75">
      <c r="A17" s="13">
        <v>41838</v>
      </c>
      <c r="B17" s="42">
        <v>1732.95</v>
      </c>
      <c r="C17" s="80">
        <v>122.7</v>
      </c>
      <c r="D17" s="3">
        <v>0</v>
      </c>
      <c r="E17" s="3">
        <v>8.8</v>
      </c>
      <c r="F17" s="3">
        <v>2.3</v>
      </c>
      <c r="G17" s="3">
        <v>0</v>
      </c>
      <c r="H17" s="3">
        <v>5.7</v>
      </c>
      <c r="I17" s="82">
        <f t="shared" si="0"/>
        <v>3.450000000000041</v>
      </c>
      <c r="J17" s="42">
        <v>1875.9</v>
      </c>
      <c r="K17" s="56">
        <v>1500</v>
      </c>
      <c r="L17" s="4">
        <f t="shared" si="1"/>
        <v>1.2506000000000002</v>
      </c>
      <c r="M17" s="2">
        <v>1691.9</v>
      </c>
      <c r="N17" s="47">
        <v>0</v>
      </c>
      <c r="O17" s="53">
        <v>0</v>
      </c>
      <c r="P17" s="54">
        <v>554.1</v>
      </c>
      <c r="Q17" s="49">
        <v>0</v>
      </c>
      <c r="R17" s="46">
        <v>2.6</v>
      </c>
      <c r="S17" s="35">
        <f t="shared" si="2"/>
        <v>556.7</v>
      </c>
    </row>
    <row r="18" spans="1:19" ht="12.75">
      <c r="A18" s="13">
        <v>41841</v>
      </c>
      <c r="B18" s="42">
        <v>1746.8</v>
      </c>
      <c r="C18" s="80">
        <v>156.1</v>
      </c>
      <c r="D18" s="3">
        <v>0</v>
      </c>
      <c r="E18" s="3">
        <v>6.4</v>
      </c>
      <c r="F18" s="3">
        <v>1.3</v>
      </c>
      <c r="G18" s="3">
        <v>0</v>
      </c>
      <c r="H18" s="3">
        <v>0.9</v>
      </c>
      <c r="I18" s="82">
        <f t="shared" si="0"/>
        <v>9.90000000000014</v>
      </c>
      <c r="J18" s="42">
        <v>1921.4</v>
      </c>
      <c r="K18" s="42">
        <v>1800</v>
      </c>
      <c r="L18" s="4">
        <f t="shared" si="1"/>
        <v>1.0674444444444444</v>
      </c>
      <c r="M18" s="2">
        <v>1691.9</v>
      </c>
      <c r="N18" s="47">
        <v>2.8</v>
      </c>
      <c r="O18" s="53">
        <v>0</v>
      </c>
      <c r="P18" s="54">
        <v>709.04</v>
      </c>
      <c r="Q18" s="49">
        <v>0</v>
      </c>
      <c r="R18" s="46">
        <v>0.7</v>
      </c>
      <c r="S18" s="35">
        <f>N18+O18+Q18+P18+R18</f>
        <v>712.54</v>
      </c>
    </row>
    <row r="19" spans="1:19" ht="12.75">
      <c r="A19" s="13">
        <v>41842</v>
      </c>
      <c r="B19" s="42">
        <v>2241.1</v>
      </c>
      <c r="C19" s="80">
        <v>269.5</v>
      </c>
      <c r="D19" s="3">
        <v>0.3</v>
      </c>
      <c r="E19" s="3">
        <v>8.1</v>
      </c>
      <c r="F19" s="3">
        <v>6.3</v>
      </c>
      <c r="G19" s="3">
        <v>0</v>
      </c>
      <c r="H19" s="3">
        <v>0.2</v>
      </c>
      <c r="I19" s="82">
        <f t="shared" si="0"/>
        <v>5.8000000000002725</v>
      </c>
      <c r="J19" s="42">
        <v>2531.3</v>
      </c>
      <c r="K19" s="42">
        <v>2760</v>
      </c>
      <c r="L19" s="4">
        <f t="shared" si="1"/>
        <v>0.9171376811594204</v>
      </c>
      <c r="M19" s="2">
        <v>1691.9</v>
      </c>
      <c r="N19" s="47">
        <v>0</v>
      </c>
      <c r="O19" s="53">
        <v>0</v>
      </c>
      <c r="P19" s="54">
        <v>178.6</v>
      </c>
      <c r="Q19" s="49">
        <v>0</v>
      </c>
      <c r="R19" s="46">
        <v>0.6</v>
      </c>
      <c r="S19" s="35">
        <f>N19+O19+Q19+P19+R19</f>
        <v>179.2</v>
      </c>
    </row>
    <row r="20" spans="1:19" ht="12.75">
      <c r="A20" s="13">
        <v>41843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1200</v>
      </c>
      <c r="L20" s="4">
        <f t="shared" si="1"/>
        <v>0</v>
      </c>
      <c r="M20" s="2">
        <v>1691.9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41844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1500</v>
      </c>
      <c r="L21" s="4">
        <f t="shared" si="1"/>
        <v>0</v>
      </c>
      <c r="M21" s="2">
        <v>1691.9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41845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1400</v>
      </c>
      <c r="L22" s="4">
        <f t="shared" si="1"/>
        <v>0</v>
      </c>
      <c r="M22" s="2">
        <v>1691.9</v>
      </c>
      <c r="N22" s="47"/>
      <c r="O22" s="53"/>
      <c r="P22" s="54"/>
      <c r="Q22" s="49"/>
      <c r="R22" s="46"/>
      <c r="S22" s="35">
        <f t="shared" si="2"/>
        <v>0</v>
      </c>
    </row>
    <row r="23" spans="1:19" ht="12.75">
      <c r="A23" s="13">
        <v>41848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1100</v>
      </c>
      <c r="L23" s="4">
        <f t="shared" si="1"/>
        <v>0</v>
      </c>
      <c r="M23" s="2">
        <v>1691.9</v>
      </c>
      <c r="N23" s="47"/>
      <c r="O23" s="53"/>
      <c r="P23" s="54"/>
      <c r="Q23" s="49"/>
      <c r="R23" s="46"/>
      <c r="S23" s="35">
        <f t="shared" si="2"/>
        <v>0</v>
      </c>
    </row>
    <row r="24" spans="1:19" ht="12.75">
      <c r="A24" s="13">
        <v>41849</v>
      </c>
      <c r="B24" s="42"/>
      <c r="C24" s="81"/>
      <c r="D24" s="7"/>
      <c r="E24" s="7"/>
      <c r="F24" s="7"/>
      <c r="G24" s="7"/>
      <c r="H24" s="7"/>
      <c r="I24" s="82">
        <f t="shared" si="0"/>
        <v>0</v>
      </c>
      <c r="J24" s="42"/>
      <c r="K24" s="42">
        <v>2500</v>
      </c>
      <c r="L24" s="4">
        <f t="shared" si="1"/>
        <v>0</v>
      </c>
      <c r="M24" s="2">
        <v>1691.9</v>
      </c>
      <c r="N24" s="47"/>
      <c r="O24" s="53"/>
      <c r="P24" s="54"/>
      <c r="Q24" s="49"/>
      <c r="R24" s="46"/>
      <c r="S24" s="35">
        <f t="shared" si="2"/>
        <v>0</v>
      </c>
    </row>
    <row r="25" spans="1:19" ht="12.75">
      <c r="A25" s="13">
        <v>41850</v>
      </c>
      <c r="B25" s="42"/>
      <c r="C25" s="81"/>
      <c r="D25" s="7"/>
      <c r="E25" s="7"/>
      <c r="F25" s="7"/>
      <c r="G25" s="7"/>
      <c r="H25" s="7"/>
      <c r="I25" s="82">
        <f t="shared" si="0"/>
        <v>0</v>
      </c>
      <c r="J25" s="42"/>
      <c r="K25" s="42">
        <v>3480</v>
      </c>
      <c r="L25" s="4">
        <f t="shared" si="1"/>
        <v>0</v>
      </c>
      <c r="M25" s="2">
        <v>1691.9</v>
      </c>
      <c r="N25" s="47"/>
      <c r="O25" s="53"/>
      <c r="P25" s="54"/>
      <c r="Q25" s="49"/>
      <c r="R25" s="46"/>
      <c r="S25" s="35">
        <f t="shared" si="2"/>
        <v>0</v>
      </c>
    </row>
    <row r="26" spans="1:19" ht="13.5" thickBot="1">
      <c r="A26" s="13">
        <v>41851</v>
      </c>
      <c r="B26" s="42"/>
      <c r="C26" s="81"/>
      <c r="D26" s="7"/>
      <c r="E26" s="7"/>
      <c r="F26" s="7"/>
      <c r="G26" s="7"/>
      <c r="H26" s="7"/>
      <c r="I26" s="82">
        <f t="shared" si="0"/>
        <v>0</v>
      </c>
      <c r="J26" s="42"/>
      <c r="K26" s="42">
        <v>2581.7</v>
      </c>
      <c r="L26" s="4">
        <f t="shared" si="1"/>
        <v>0</v>
      </c>
      <c r="M26" s="2">
        <v>1691.9</v>
      </c>
      <c r="N26" s="47"/>
      <c r="O26" s="53"/>
      <c r="P26" s="54"/>
      <c r="Q26" s="49"/>
      <c r="R26" s="46"/>
      <c r="S26" s="35">
        <f t="shared" si="2"/>
        <v>0</v>
      </c>
    </row>
    <row r="27" spans="1:19" ht="13.5" thickBot="1">
      <c r="A27" s="39" t="s">
        <v>33</v>
      </c>
      <c r="B27" s="43">
        <f aca="true" t="shared" si="3" ref="B27:K27">SUM(B4:B26)</f>
        <v>23414.55</v>
      </c>
      <c r="C27" s="43">
        <f t="shared" si="3"/>
        <v>2167.8</v>
      </c>
      <c r="D27" s="43">
        <f t="shared" si="3"/>
        <v>19.2</v>
      </c>
      <c r="E27" s="14">
        <f t="shared" si="3"/>
        <v>78.9</v>
      </c>
      <c r="F27" s="14">
        <f t="shared" si="3"/>
        <v>485.40000000000003</v>
      </c>
      <c r="G27" s="14">
        <f t="shared" si="3"/>
        <v>591.6</v>
      </c>
      <c r="H27" s="14">
        <f t="shared" si="3"/>
        <v>202.09999999999997</v>
      </c>
      <c r="I27" s="43">
        <f t="shared" si="3"/>
        <v>110.93000000000046</v>
      </c>
      <c r="J27" s="43">
        <f t="shared" si="3"/>
        <v>27070.480000000003</v>
      </c>
      <c r="K27" s="43">
        <f t="shared" si="3"/>
        <v>39521.7</v>
      </c>
      <c r="L27" s="15">
        <f t="shared" si="1"/>
        <v>0.6849523173345278</v>
      </c>
      <c r="M27" s="2"/>
      <c r="N27" s="93">
        <f>SUM(N4:N26)</f>
        <v>103.7</v>
      </c>
      <c r="O27" s="93">
        <f>SUM(O4:O26)</f>
        <v>19.2</v>
      </c>
      <c r="P27" s="93">
        <f>SUM(P4:P26)</f>
        <v>5608.85</v>
      </c>
      <c r="Q27" s="93">
        <f>SUM(Q4:Q26)</f>
        <v>35.93</v>
      </c>
      <c r="R27" s="93">
        <f>SUM(R4:R26)</f>
        <v>18.21</v>
      </c>
      <c r="S27" s="93">
        <f>N27+O27+Q27+P27+R27</f>
        <v>5785.89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5" t="s">
        <v>41</v>
      </c>
      <c r="O30" s="115"/>
      <c r="P30" s="115"/>
      <c r="Q30" s="115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17" t="s">
        <v>34</v>
      </c>
      <c r="O31" s="117"/>
      <c r="P31" s="117"/>
      <c r="Q31" s="117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07">
        <v>41843</v>
      </c>
      <c r="O32" s="118">
        <v>118277.47775</v>
      </c>
      <c r="P32" s="118"/>
      <c r="Q32" s="118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08"/>
      <c r="O33" s="118"/>
      <c r="P33" s="118"/>
      <c r="Q33" s="118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v>104452.25579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09" t="s">
        <v>56</v>
      </c>
      <c r="P35" s="110"/>
      <c r="Q35" s="61"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11" t="s">
        <v>57</v>
      </c>
      <c r="P36" s="111"/>
      <c r="Q36" s="83">
        <v>13825.22196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12" t="s">
        <v>60</v>
      </c>
      <c r="P37" s="113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5" t="s">
        <v>35</v>
      </c>
      <c r="O40" s="115"/>
      <c r="P40" s="115"/>
      <c r="Q40" s="115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16" t="s">
        <v>36</v>
      </c>
      <c r="O41" s="116"/>
      <c r="P41" s="116"/>
      <c r="Q41" s="116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07">
        <v>41843</v>
      </c>
      <c r="O42" s="114">
        <v>0</v>
      </c>
      <c r="P42" s="114"/>
      <c r="Q42" s="114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08"/>
      <c r="O43" s="114"/>
      <c r="P43" s="114"/>
      <c r="Q43" s="114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N41:Q41"/>
    <mergeCell ref="N42:N43"/>
    <mergeCell ref="O42:Q43"/>
    <mergeCell ref="O35:P35"/>
    <mergeCell ref="O36:P36"/>
    <mergeCell ref="O37:P37"/>
    <mergeCell ref="N40:Q40"/>
    <mergeCell ref="N30:Q30"/>
    <mergeCell ref="N31:Q31"/>
    <mergeCell ref="N32:N33"/>
    <mergeCell ref="O32:Q33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34">
      <selection activeCell="F58" sqref="F58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30" t="s">
        <v>98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1"/>
      <c r="M27" s="131"/>
      <c r="N27" s="131"/>
    </row>
    <row r="28" spans="1:16" ht="78.75" customHeight="1">
      <c r="A28" s="146" t="s">
        <v>40</v>
      </c>
      <c r="B28" s="132" t="s">
        <v>51</v>
      </c>
      <c r="C28" s="133"/>
      <c r="D28" s="143" t="s">
        <v>28</v>
      </c>
      <c r="E28" s="143"/>
      <c r="F28" s="137" t="s">
        <v>29</v>
      </c>
      <c r="G28" s="148"/>
      <c r="H28" s="144" t="s">
        <v>39</v>
      </c>
      <c r="I28" s="137"/>
      <c r="J28" s="144" t="s">
        <v>50</v>
      </c>
      <c r="K28" s="136"/>
      <c r="L28" s="140" t="s">
        <v>45</v>
      </c>
      <c r="M28" s="141"/>
      <c r="N28" s="142"/>
      <c r="O28" s="134" t="s">
        <v>99</v>
      </c>
      <c r="P28" s="135"/>
    </row>
    <row r="29" spans="1:16" ht="45">
      <c r="A29" s="147"/>
      <c r="B29" s="72" t="s">
        <v>95</v>
      </c>
      <c r="C29" s="28" t="s">
        <v>26</v>
      </c>
      <c r="D29" s="72" t="str">
        <f>B29</f>
        <v>план на січень-липень  2014р.</v>
      </c>
      <c r="E29" s="28" t="str">
        <f>C29</f>
        <v>факт</v>
      </c>
      <c r="F29" s="71" t="str">
        <f>B29</f>
        <v>план на січень-липень  2014р.</v>
      </c>
      <c r="G29" s="95" t="str">
        <f>C29</f>
        <v>факт</v>
      </c>
      <c r="H29" s="72" t="str">
        <f>B29</f>
        <v>план на січень-липень  2014р.</v>
      </c>
      <c r="I29" s="28" t="str">
        <f>C29</f>
        <v>факт</v>
      </c>
      <c r="J29" s="71" t="str">
        <f>B29</f>
        <v>план на січень-липень  2014р.</v>
      </c>
      <c r="K29" s="95" t="str">
        <f>C29</f>
        <v>факт</v>
      </c>
      <c r="L29" s="67" t="str">
        <f>D29</f>
        <v>план на січень-липень  2014р.</v>
      </c>
      <c r="M29" s="28" t="s">
        <v>26</v>
      </c>
      <c r="N29" s="68" t="s">
        <v>27</v>
      </c>
      <c r="O29" s="136"/>
      <c r="P29" s="137"/>
    </row>
    <row r="30" spans="1:16" ht="23.25" customHeight="1" thickBot="1">
      <c r="A30" s="66">
        <f>травень!O38</f>
        <v>0</v>
      </c>
      <c r="B30" s="73">
        <f>'[1]липень'!$E$119</f>
        <v>182.5</v>
      </c>
      <c r="C30" s="73">
        <f>'[1]липень'!$F$119</f>
        <v>156.47</v>
      </c>
      <c r="D30" s="74">
        <f>'[1]липень'!$E$122</f>
        <v>7232.5</v>
      </c>
      <c r="E30" s="74">
        <f>'[1]липень'!$F$122</f>
        <v>2220.84</v>
      </c>
      <c r="F30" s="75">
        <f>'[1]липень'!$E$121</f>
        <v>1683</v>
      </c>
      <c r="G30" s="76">
        <f>'[1]липень'!$F$121</f>
        <v>1678.12</v>
      </c>
      <c r="H30" s="76">
        <f>'[1]липень'!$E$120</f>
        <v>41312.6</v>
      </c>
      <c r="I30" s="76">
        <f>'[1]липень'!$F$120</f>
        <v>43662.53</v>
      </c>
      <c r="J30" s="76">
        <f>'[1]липень'!$E$123</f>
        <v>1052.04</v>
      </c>
      <c r="K30" s="96">
        <f>'[1]липень'!$F$123</f>
        <v>764.22</v>
      </c>
      <c r="L30" s="97">
        <f>H30+F30+D30+J30+B30</f>
        <v>51462.64</v>
      </c>
      <c r="M30" s="77">
        <f>I30+G30+E30+K30+C30</f>
        <v>48482.18000000001</v>
      </c>
      <c r="N30" s="78">
        <f>M30-L30</f>
        <v>-2980.459999999992</v>
      </c>
      <c r="O30" s="138">
        <v>118277.47775</v>
      </c>
      <c r="P30" s="139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43" t="s">
        <v>47</v>
      </c>
      <c r="P31" s="143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v>104452.25579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v>0</v>
      </c>
    </row>
    <row r="35" spans="15:16" ht="12.75">
      <c r="O35" s="26" t="s">
        <v>48</v>
      </c>
      <c r="P35" s="84">
        <v>13825.22196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v>221371.1</v>
      </c>
      <c r="C47" s="40">
        <v>206412.75</v>
      </c>
      <c r="F47" s="1" t="s">
        <v>25</v>
      </c>
      <c r="G47" s="8"/>
      <c r="H47" s="145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v>44861.11</v>
      </c>
      <c r="C48" s="18">
        <v>42000.97</v>
      </c>
      <c r="G48" s="8"/>
      <c r="H48" s="145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v>1033.6</v>
      </c>
      <c r="C49" s="17">
        <v>337.1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v>604.5</v>
      </c>
      <c r="C50" s="6">
        <v>494.29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v>3950.3</v>
      </c>
      <c r="C51" s="17">
        <v>3751.44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v>4106.5</v>
      </c>
      <c r="C52" s="17">
        <v>4143.34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1800</v>
      </c>
      <c r="C53" s="17">
        <v>1677.5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v>2504.7999999999665</v>
      </c>
      <c r="C54" s="17">
        <v>1027.6500000000342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v>280231.91</v>
      </c>
      <c r="C55" s="12">
        <v>259845.04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02">
        <v>45950.2</v>
      </c>
      <c r="H6" s="98">
        <v>42063.6</v>
      </c>
      <c r="I6" s="16">
        <v>45195.7</v>
      </c>
      <c r="J6" s="16">
        <v>43598.2</v>
      </c>
      <c r="K6" s="16">
        <v>43824</v>
      </c>
      <c r="L6" s="16">
        <v>45612.2</v>
      </c>
      <c r="M6" s="16">
        <v>68565.6</v>
      </c>
      <c r="N6" s="57">
        <f>SUM(B6:M6)</f>
        <v>537039.9</v>
      </c>
    </row>
    <row r="7" spans="1:14" ht="25.5">
      <c r="A7" s="19" t="s">
        <v>100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103">
        <f t="shared" si="0"/>
        <v>-2851.24</v>
      </c>
      <c r="H7" s="99">
        <f t="shared" si="0"/>
        <v>-2541.92</v>
      </c>
      <c r="I7" s="24">
        <f t="shared" si="0"/>
        <v>-2793.52</v>
      </c>
      <c r="J7" s="24">
        <f t="shared" si="0"/>
        <v>-2669.25</v>
      </c>
      <c r="K7" s="24">
        <f t="shared" si="0"/>
        <v>-2659.7000000000003</v>
      </c>
      <c r="L7" s="24">
        <f t="shared" si="0"/>
        <v>-3774.3100000000004</v>
      </c>
      <c r="M7" s="24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104">
        <v>80.76</v>
      </c>
      <c r="H8" s="100">
        <v>79.88</v>
      </c>
      <c r="I8" s="37">
        <v>79.68</v>
      </c>
      <c r="J8" s="37">
        <v>79.85</v>
      </c>
      <c r="K8" s="37">
        <v>83.7</v>
      </c>
      <c r="L8" s="37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104">
        <v>-2932</v>
      </c>
      <c r="H9" s="100">
        <v>-2621.8</v>
      </c>
      <c r="I9" s="37">
        <v>-2873.2</v>
      </c>
      <c r="J9" s="37">
        <v>-2749.1</v>
      </c>
      <c r="K9" s="37">
        <v>-2743.4</v>
      </c>
      <c r="L9" s="37">
        <v>-3867.3</v>
      </c>
      <c r="M9" s="37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104"/>
      <c r="H10" s="100"/>
      <c r="I10" s="37"/>
      <c r="J10" s="37"/>
      <c r="K10" s="37"/>
      <c r="L10" s="37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104"/>
      <c r="H11" s="100"/>
      <c r="I11" s="37"/>
      <c r="J11" s="37"/>
      <c r="K11" s="37"/>
      <c r="L11" s="37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104"/>
      <c r="H12" s="100"/>
      <c r="I12" s="37"/>
      <c r="J12" s="37"/>
      <c r="K12" s="37"/>
      <c r="L12" s="37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104"/>
      <c r="H13" s="100"/>
      <c r="I13" s="37"/>
      <c r="J13" s="37"/>
      <c r="K13" s="37"/>
      <c r="L13" s="37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104"/>
      <c r="H14" s="100"/>
      <c r="I14" s="37"/>
      <c r="J14" s="37"/>
      <c r="K14" s="37"/>
      <c r="L14" s="37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105">
        <f t="shared" si="2"/>
        <v>43098.96</v>
      </c>
      <c r="H15" s="101">
        <f t="shared" si="2"/>
        <v>39521.68</v>
      </c>
      <c r="I15" s="55">
        <f t="shared" si="2"/>
        <v>42402.18</v>
      </c>
      <c r="J15" s="55">
        <f t="shared" si="2"/>
        <v>40928.95</v>
      </c>
      <c r="K15" s="55">
        <f t="shared" si="2"/>
        <v>41164.3</v>
      </c>
      <c r="L15" s="55">
        <f t="shared" si="2"/>
        <v>41837.89</v>
      </c>
      <c r="M15" s="55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2013-01-30T09:17:30Z</cp:lastPrinted>
  <dcterms:created xsi:type="dcterms:W3CDTF">2006-11-30T08:16:02Z</dcterms:created>
  <dcterms:modified xsi:type="dcterms:W3CDTF">2014-07-23T07:54:33Z</dcterms:modified>
  <cp:category/>
  <cp:version/>
  <cp:contentType/>
  <cp:contentStatus/>
</cp:coreProperties>
</file>